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 - Limnigraf pod hrází " sheetId="2" r:id="rId2"/>
    <sheet name="SO 2 - Limnigraf na Velké..." sheetId="3" r:id="rId3"/>
    <sheet name="SO 3 - Limnigraf na Malé ..." sheetId="4" r:id="rId4"/>
    <sheet name="SO 4 - Vývar pod spodní v..." sheetId="5" r:id="rId5"/>
    <sheet name="SO 5 - Drenážní pero nad ..." sheetId="6" r:id="rId6"/>
    <sheet name="6 - Vedlejší rozpočtové n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1 - Limnigraf pod hrází '!$C$122:$K$251</definedName>
    <definedName name="_xlnm.Print_Area" localSheetId="1">'SO 1 - Limnigraf pod hrází '!$C$4:$J$76,'SO 1 - Limnigraf pod hrází '!$C$82:$J$104,'SO 1 - Limnigraf pod hrází '!$C$110:$J$251</definedName>
    <definedName name="_xlnm.Print_Titles" localSheetId="1">'SO 1 - Limnigraf pod hrází '!$122:$122</definedName>
    <definedName name="_xlnm._FilterDatabase" localSheetId="2" hidden="1">'SO 2 - Limnigraf na Velké...'!$C$122:$K$239</definedName>
    <definedName name="_xlnm.Print_Area" localSheetId="2">'SO 2 - Limnigraf na Velké...'!$C$4:$J$76,'SO 2 - Limnigraf na Velké...'!$C$82:$J$104,'SO 2 - Limnigraf na Velké...'!$C$110:$J$239</definedName>
    <definedName name="_xlnm.Print_Titles" localSheetId="2">'SO 2 - Limnigraf na Velké...'!$122:$122</definedName>
    <definedName name="_xlnm._FilterDatabase" localSheetId="3" hidden="1">'SO 3 - Limnigraf na Malé ...'!$C$122:$K$222</definedName>
    <definedName name="_xlnm.Print_Area" localSheetId="3">'SO 3 - Limnigraf na Malé ...'!$C$4:$J$76,'SO 3 - Limnigraf na Malé ...'!$C$82:$J$104,'SO 3 - Limnigraf na Malé ...'!$C$110:$J$222</definedName>
    <definedName name="_xlnm.Print_Titles" localSheetId="3">'SO 3 - Limnigraf na Malé ...'!$122:$122</definedName>
    <definedName name="_xlnm._FilterDatabase" localSheetId="4" hidden="1">'SO 4 - Vývar pod spodní v...'!$C$123:$K$328</definedName>
    <definedName name="_xlnm.Print_Area" localSheetId="4">'SO 4 - Vývar pod spodní v...'!$C$4:$J$76,'SO 4 - Vývar pod spodní v...'!$C$82:$J$105,'SO 4 - Vývar pod spodní v...'!$C$111:$J$328</definedName>
    <definedName name="_xlnm.Print_Titles" localSheetId="4">'SO 4 - Vývar pod spodní v...'!$123:$123</definedName>
    <definedName name="_xlnm._FilterDatabase" localSheetId="5" hidden="1">'SO 5 - Drenážní pero nad ...'!$C$121:$K$201</definedName>
    <definedName name="_xlnm.Print_Area" localSheetId="5">'SO 5 - Drenážní pero nad ...'!$C$4:$J$76,'SO 5 - Drenážní pero nad ...'!$C$82:$J$103,'SO 5 - Drenážní pero nad ...'!$C$109:$J$201</definedName>
    <definedName name="_xlnm.Print_Titles" localSheetId="5">'SO 5 - Drenážní pero nad ...'!$121:$121</definedName>
    <definedName name="_xlnm._FilterDatabase" localSheetId="6" hidden="1">'6 - Vedlejší rozpočtové n...'!$C$118:$K$213</definedName>
    <definedName name="_xlnm.Print_Area" localSheetId="6">'6 - Vedlejší rozpočtové n...'!$C$4:$J$76,'6 - Vedlejší rozpočtové n...'!$C$82:$J$100,'6 - Vedlejší rozpočtové n...'!$C$106:$J$213</definedName>
    <definedName name="_xlnm.Print_Titles" localSheetId="6">'6 - Vedlejší rozpočtové n...'!$118:$118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2"/>
  <c r="BH192"/>
  <c r="BG192"/>
  <c r="BF192"/>
  <c r="T192"/>
  <c r="R192"/>
  <c r="P192"/>
  <c r="BI186"/>
  <c r="BH186"/>
  <c r="BG186"/>
  <c r="BF186"/>
  <c r="T186"/>
  <c r="R186"/>
  <c r="P186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6" r="J37"/>
  <c r="J36"/>
  <c i="1" r="AY99"/>
  <c i="6" r="J35"/>
  <c i="1" r="AX99"/>
  <c i="6" r="BI200"/>
  <c r="BH200"/>
  <c r="BG200"/>
  <c r="BF200"/>
  <c r="T200"/>
  <c r="T199"/>
  <c r="R200"/>
  <c r="R199"/>
  <c r="P200"/>
  <c r="P199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116"/>
  <c r="E7"/>
  <c r="E112"/>
  <c i="5" r="J37"/>
  <c r="J36"/>
  <c i="1" r="AY98"/>
  <c i="5" r="J35"/>
  <c i="1" r="AX98"/>
  <c i="5" r="BI327"/>
  <c r="BH327"/>
  <c r="BG327"/>
  <c r="BF327"/>
  <c r="T327"/>
  <c r="T326"/>
  <c r="R327"/>
  <c r="R326"/>
  <c r="P327"/>
  <c r="P326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69"/>
  <c r="BH269"/>
  <c r="BG269"/>
  <c r="BF269"/>
  <c r="T269"/>
  <c r="R269"/>
  <c r="P269"/>
  <c r="BI266"/>
  <c r="BH266"/>
  <c r="BG266"/>
  <c r="BF266"/>
  <c r="T266"/>
  <c r="R266"/>
  <c r="P266"/>
  <c r="BI259"/>
  <c r="BH259"/>
  <c r="BG259"/>
  <c r="BF259"/>
  <c r="T259"/>
  <c r="R259"/>
  <c r="P259"/>
  <c r="BI252"/>
  <c r="BH252"/>
  <c r="BG252"/>
  <c r="BF252"/>
  <c r="T252"/>
  <c r="R252"/>
  <c r="P252"/>
  <c r="BI246"/>
  <c r="BH246"/>
  <c r="BG246"/>
  <c r="BF246"/>
  <c r="T246"/>
  <c r="R246"/>
  <c r="P246"/>
  <c r="BI237"/>
  <c r="BH237"/>
  <c r="BG237"/>
  <c r="BF237"/>
  <c r="T237"/>
  <c r="R237"/>
  <c r="P237"/>
  <c r="BI230"/>
  <c r="BH230"/>
  <c r="BG230"/>
  <c r="BF230"/>
  <c r="T230"/>
  <c r="R230"/>
  <c r="P230"/>
  <c r="BI220"/>
  <c r="BH220"/>
  <c r="BG220"/>
  <c r="BF220"/>
  <c r="T220"/>
  <c r="R220"/>
  <c r="P220"/>
  <c r="BI213"/>
  <c r="BH213"/>
  <c r="BG213"/>
  <c r="BF213"/>
  <c r="T213"/>
  <c r="T205"/>
  <c r="R213"/>
  <c r="R205"/>
  <c r="P213"/>
  <c r="P205"/>
  <c r="BI206"/>
  <c r="BH206"/>
  <c r="BG206"/>
  <c r="BF206"/>
  <c r="T206"/>
  <c r="R206"/>
  <c r="P206"/>
  <c r="BI198"/>
  <c r="BH198"/>
  <c r="BG198"/>
  <c r="BF198"/>
  <c r="T198"/>
  <c r="R198"/>
  <c r="P198"/>
  <c r="BI189"/>
  <c r="BH189"/>
  <c r="BG189"/>
  <c r="BF189"/>
  <c r="T189"/>
  <c r="R189"/>
  <c r="P189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4" r="J37"/>
  <c r="J36"/>
  <c i="1" r="AY97"/>
  <c i="4" r="J35"/>
  <c i="1" r="AX97"/>
  <c i="4"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2"/>
  <c r="BH182"/>
  <c r="BG182"/>
  <c r="BF182"/>
  <c r="T182"/>
  <c r="R182"/>
  <c r="P182"/>
  <c r="BI171"/>
  <c r="BH171"/>
  <c r="BG171"/>
  <c r="BF171"/>
  <c r="T171"/>
  <c r="R171"/>
  <c r="P171"/>
  <c r="BI164"/>
  <c r="BH164"/>
  <c r="BG164"/>
  <c r="BF164"/>
  <c r="T164"/>
  <c r="R164"/>
  <c r="P164"/>
  <c r="BI151"/>
  <c r="BH151"/>
  <c r="BG151"/>
  <c r="BF151"/>
  <c r="T151"/>
  <c r="T150"/>
  <c r="R151"/>
  <c r="R150"/>
  <c r="P151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3" r="J37"/>
  <c r="J36"/>
  <c i="1" r="AY96"/>
  <c i="3" r="J35"/>
  <c i="1" r="AX96"/>
  <c i="3"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199"/>
  <c r="BH199"/>
  <c r="BG199"/>
  <c r="BF199"/>
  <c r="T199"/>
  <c r="R199"/>
  <c r="P199"/>
  <c r="BI187"/>
  <c r="BH187"/>
  <c r="BG187"/>
  <c r="BF187"/>
  <c r="T187"/>
  <c r="R187"/>
  <c r="P187"/>
  <c r="BI180"/>
  <c r="BH180"/>
  <c r="BG180"/>
  <c r="BF180"/>
  <c r="T180"/>
  <c r="R180"/>
  <c r="P180"/>
  <c r="BI167"/>
  <c r="BH167"/>
  <c r="BG167"/>
  <c r="BF167"/>
  <c r="T167"/>
  <c r="T166"/>
  <c r="R167"/>
  <c r="R166"/>
  <c r="P167"/>
  <c r="P166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" r="J37"/>
  <c r="J36"/>
  <c i="1" r="AY95"/>
  <c i="2" r="J35"/>
  <c i="1" r="AX95"/>
  <c i="2" r="BI250"/>
  <c r="BH250"/>
  <c r="BG250"/>
  <c r="BF250"/>
  <c r="T250"/>
  <c r="T249"/>
  <c r="R250"/>
  <c r="R249"/>
  <c r="P250"/>
  <c r="P249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08"/>
  <c r="BH208"/>
  <c r="BG208"/>
  <c r="BF208"/>
  <c r="T208"/>
  <c r="R208"/>
  <c r="P208"/>
  <c r="BI196"/>
  <c r="BH196"/>
  <c r="BG196"/>
  <c r="BF196"/>
  <c r="T196"/>
  <c r="R196"/>
  <c r="P196"/>
  <c r="BI189"/>
  <c r="BH189"/>
  <c r="BG189"/>
  <c r="BF189"/>
  <c r="T189"/>
  <c r="R189"/>
  <c r="P189"/>
  <c r="BI176"/>
  <c r="BH176"/>
  <c r="BG176"/>
  <c r="BF176"/>
  <c r="T176"/>
  <c r="T175"/>
  <c r="R176"/>
  <c r="R175"/>
  <c r="P176"/>
  <c r="P175"/>
  <c r="BI165"/>
  <c r="BH165"/>
  <c r="BG165"/>
  <c r="BF165"/>
  <c r="T165"/>
  <c r="R165"/>
  <c r="P165"/>
  <c r="BI155"/>
  <c r="BH155"/>
  <c r="BG155"/>
  <c r="BF155"/>
  <c r="T155"/>
  <c r="R155"/>
  <c r="P155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1" r="L90"/>
  <c r="AM90"/>
  <c r="AM89"/>
  <c r="L89"/>
  <c r="AM87"/>
  <c r="L87"/>
  <c r="L85"/>
  <c r="L84"/>
  <c i="2" r="BK245"/>
  <c r="J241"/>
  <c r="BK235"/>
  <c r="J230"/>
  <c r="J223"/>
  <c r="BK220"/>
  <c r="J196"/>
  <c r="BK176"/>
  <c r="BK155"/>
  <c r="BK139"/>
  <c r="BK131"/>
  <c r="J245"/>
  <c r="BK241"/>
  <c r="J235"/>
  <c r="BK230"/>
  <c r="BK226"/>
  <c r="J208"/>
  <c r="BK189"/>
  <c r="J176"/>
  <c r="J155"/>
  <c r="J139"/>
  <c r="J131"/>
  <c i="3" r="J238"/>
  <c r="J235"/>
  <c r="BK231"/>
  <c r="J229"/>
  <c r="J221"/>
  <c r="BK217"/>
  <c r="BK211"/>
  <c r="BK180"/>
  <c r="BK157"/>
  <c r="J152"/>
  <c r="J138"/>
  <c r="BK130"/>
  <c r="BK126"/>
  <c r="BK238"/>
  <c r="BK235"/>
  <c r="J231"/>
  <c r="BK229"/>
  <c r="J223"/>
  <c r="BK221"/>
  <c r="BK219"/>
  <c r="J214"/>
  <c r="J211"/>
  <c r="BK187"/>
  <c r="BK167"/>
  <c r="J157"/>
  <c r="BK147"/>
  <c r="BK138"/>
  <c i="4" r="BK221"/>
  <c r="J214"/>
  <c r="BK204"/>
  <c r="J200"/>
  <c r="J194"/>
  <c r="BK171"/>
  <c r="J164"/>
  <c r="BK145"/>
  <c r="J135"/>
  <c r="BK126"/>
  <c r="J221"/>
  <c r="BK214"/>
  <c r="BK206"/>
  <c r="BK202"/>
  <c r="J197"/>
  <c r="J182"/>
  <c r="BK164"/>
  <c r="J145"/>
  <c r="BK135"/>
  <c r="J126"/>
  <c i="5" r="J327"/>
  <c r="BK324"/>
  <c r="BK318"/>
  <c r="BK306"/>
  <c r="J298"/>
  <c r="J290"/>
  <c r="BK283"/>
  <c r="BK276"/>
  <c r="BK269"/>
  <c r="J252"/>
  <c r="J237"/>
  <c r="J220"/>
  <c r="J206"/>
  <c r="J189"/>
  <c r="BK178"/>
  <c r="J174"/>
  <c r="J155"/>
  <c r="J147"/>
  <c r="BK142"/>
  <c r="J133"/>
  <c r="J324"/>
  <c r="J318"/>
  <c r="J306"/>
  <c r="BK298"/>
  <c r="BK290"/>
  <c r="J283"/>
  <c r="J276"/>
  <c r="BK266"/>
  <c r="BK252"/>
  <c r="BK237"/>
  <c r="BK220"/>
  <c r="BK206"/>
  <c r="BK189"/>
  <c r="J178"/>
  <c r="BK167"/>
  <c r="BK158"/>
  <c r="BK149"/>
  <c r="BK147"/>
  <c r="BK138"/>
  <c r="J127"/>
  <c i="6" r="J196"/>
  <c r="J193"/>
  <c r="J189"/>
  <c r="BK185"/>
  <c r="BK177"/>
  <c r="J168"/>
  <c r="BK162"/>
  <c r="BK155"/>
  <c r="BK147"/>
  <c r="J137"/>
  <c r="BK134"/>
  <c r="J125"/>
  <c r="BK196"/>
  <c r="J191"/>
  <c r="BK187"/>
  <c r="J182"/>
  <c r="J172"/>
  <c r="BK168"/>
  <c r="BK164"/>
  <c r="J162"/>
  <c r="J160"/>
  <c r="BK157"/>
  <c r="J150"/>
  <c r="J143"/>
  <c r="J134"/>
  <c r="BK128"/>
  <c i="7" r="J210"/>
  <c r="BK202"/>
  <c r="J192"/>
  <c r="J179"/>
  <c r="BK171"/>
  <c r="J161"/>
  <c r="J151"/>
  <c r="BK135"/>
  <c r="BK131"/>
  <c r="BK125"/>
  <c r="BK192"/>
  <c r="BK179"/>
  <c r="J164"/>
  <c r="BK161"/>
  <c r="BK151"/>
  <c r="BK142"/>
  <c r="J131"/>
  <c r="J125"/>
  <c i="2" r="BK250"/>
  <c r="J239"/>
  <c r="J233"/>
  <c r="J228"/>
  <c r="J226"/>
  <c r="BK208"/>
  <c r="J189"/>
  <c r="BK165"/>
  <c r="J143"/>
  <c r="J134"/>
  <c r="J126"/>
  <c r="J250"/>
  <c r="BK239"/>
  <c r="BK233"/>
  <c r="BK228"/>
  <c r="BK223"/>
  <c r="J220"/>
  <c r="BK196"/>
  <c r="J165"/>
  <c r="BK143"/>
  <c r="BK134"/>
  <c r="BK126"/>
  <c i="1" r="AS94"/>
  <c i="3" r="BK223"/>
  <c r="J219"/>
  <c r="BK214"/>
  <c r="BK199"/>
  <c r="J187"/>
  <c r="J167"/>
  <c r="J162"/>
  <c r="J147"/>
  <c r="J143"/>
  <c r="BK135"/>
  <c r="J130"/>
  <c r="J126"/>
  <c r="J217"/>
  <c r="J199"/>
  <c r="J180"/>
  <c r="BK162"/>
  <c r="BK152"/>
  <c r="BK143"/>
  <c r="J135"/>
  <c i="4" r="BK218"/>
  <c r="J212"/>
  <c r="J206"/>
  <c r="J202"/>
  <c r="BK197"/>
  <c r="BK182"/>
  <c r="BK151"/>
  <c r="BK140"/>
  <c r="J131"/>
  <c r="J218"/>
  <c r="BK212"/>
  <c r="J204"/>
  <c r="BK200"/>
  <c r="BK194"/>
  <c r="J171"/>
  <c r="J151"/>
  <c r="J140"/>
  <c r="BK131"/>
  <c i="5" r="BK327"/>
  <c r="BK320"/>
  <c r="BK309"/>
  <c r="BK302"/>
  <c r="BK294"/>
  <c r="BK286"/>
  <c r="J280"/>
  <c r="J266"/>
  <c r="BK259"/>
  <c r="J246"/>
  <c r="BK230"/>
  <c r="J213"/>
  <c r="J198"/>
  <c r="BK182"/>
  <c r="J167"/>
  <c r="BK162"/>
  <c r="J149"/>
  <c r="BK145"/>
  <c r="J138"/>
  <c r="BK127"/>
  <c r="J320"/>
  <c r="J309"/>
  <c r="J302"/>
  <c r="J294"/>
  <c r="J286"/>
  <c r="BK280"/>
  <c r="J269"/>
  <c r="J259"/>
  <c r="BK246"/>
  <c r="J230"/>
  <c r="BK213"/>
  <c r="BK198"/>
  <c r="J182"/>
  <c r="BK174"/>
  <c r="J162"/>
  <c r="J158"/>
  <c r="BK155"/>
  <c r="J145"/>
  <c r="J142"/>
  <c r="BK133"/>
  <c i="6" r="J200"/>
  <c r="BK191"/>
  <c r="J187"/>
  <c r="BK182"/>
  <c r="BK172"/>
  <c r="J164"/>
  <c r="BK160"/>
  <c r="J157"/>
  <c r="BK150"/>
  <c r="BK143"/>
  <c r="J131"/>
  <c r="J128"/>
  <c r="BK200"/>
  <c r="BK193"/>
  <c r="BK189"/>
  <c r="J185"/>
  <c r="J177"/>
  <c r="J155"/>
  <c r="J147"/>
  <c r="BK137"/>
  <c r="BK131"/>
  <c r="BK125"/>
  <c i="7" r="J205"/>
  <c r="BK199"/>
  <c r="BK186"/>
  <c r="BK175"/>
  <c r="BK164"/>
  <c r="J158"/>
  <c r="BK148"/>
  <c r="J142"/>
  <c r="BK128"/>
  <c r="J122"/>
  <c r="BK210"/>
  <c r="BK205"/>
  <c r="J202"/>
  <c r="J199"/>
  <c r="J186"/>
  <c r="J175"/>
  <c r="J171"/>
  <c r="BK158"/>
  <c r="J148"/>
  <c r="J135"/>
  <c r="J128"/>
  <c r="BK122"/>
  <c i="2" l="1" r="P125"/>
  <c r="R125"/>
  <c r="BK138"/>
  <c r="J138"/>
  <c r="J99"/>
  <c r="T138"/>
  <c r="P188"/>
  <c r="R188"/>
  <c r="BK232"/>
  <c r="J232"/>
  <c r="J102"/>
  <c r="T232"/>
  <c i="3" r="BK125"/>
  <c r="J125"/>
  <c r="J98"/>
  <c r="R125"/>
  <c r="BK142"/>
  <c r="J142"/>
  <c r="J99"/>
  <c r="R142"/>
  <c r="BK179"/>
  <c r="J179"/>
  <c r="J101"/>
  <c r="R179"/>
  <c r="BK228"/>
  <c r="J228"/>
  <c r="J102"/>
  <c r="R228"/>
  <c i="4" r="BK125"/>
  <c r="J125"/>
  <c r="J98"/>
  <c r="R125"/>
  <c r="BK134"/>
  <c r="J134"/>
  <c r="J99"/>
  <c r="R134"/>
  <c r="BK163"/>
  <c r="J163"/>
  <c r="J101"/>
  <c r="T163"/>
  <c r="P211"/>
  <c r="R211"/>
  <c i="5" r="BK126"/>
  <c r="J126"/>
  <c r="J98"/>
  <c r="R126"/>
  <c r="BK166"/>
  <c r="J166"/>
  <c r="J99"/>
  <c r="R166"/>
  <c r="BK181"/>
  <c r="J181"/>
  <c r="J100"/>
  <c r="R181"/>
  <c r="BK219"/>
  <c r="J219"/>
  <c r="J102"/>
  <c r="T219"/>
  <c r="P317"/>
  <c r="T317"/>
  <c i="6" r="BK124"/>
  <c r="J124"/>
  <c r="J98"/>
  <c r="T124"/>
  <c r="P171"/>
  <c r="R171"/>
  <c i="7" r="BK121"/>
  <c r="J121"/>
  <c r="J98"/>
  <c r="R121"/>
  <c r="T121"/>
  <c r="P134"/>
  <c r="R134"/>
  <c i="2" r="BK125"/>
  <c r="J125"/>
  <c r="J98"/>
  <c r="T125"/>
  <c r="P138"/>
  <c r="R138"/>
  <c r="BK188"/>
  <c r="J188"/>
  <c r="J101"/>
  <c r="T188"/>
  <c r="P232"/>
  <c r="R232"/>
  <c i="3" r="P125"/>
  <c r="T125"/>
  <c r="P142"/>
  <c r="T142"/>
  <c r="P179"/>
  <c r="T179"/>
  <c r="P228"/>
  <c r="T228"/>
  <c i="4" r="P125"/>
  <c r="T125"/>
  <c r="P134"/>
  <c r="T134"/>
  <c r="P163"/>
  <c r="R163"/>
  <c r="BK211"/>
  <c r="J211"/>
  <c r="J102"/>
  <c r="T211"/>
  <c i="5" r="P126"/>
  <c r="T126"/>
  <c r="P166"/>
  <c r="T166"/>
  <c r="P181"/>
  <c r="T181"/>
  <c r="P219"/>
  <c r="R219"/>
  <c r="BK317"/>
  <c r="J317"/>
  <c r="J103"/>
  <c r="R317"/>
  <c i="6" r="P124"/>
  <c r="P123"/>
  <c r="P122"/>
  <c i="1" r="AU99"/>
  <c i="6" r="R124"/>
  <c r="R123"/>
  <c r="R122"/>
  <c r="BK171"/>
  <c r="J171"/>
  <c r="J100"/>
  <c r="T171"/>
  <c i="7" r="P121"/>
  <c r="P120"/>
  <c r="P119"/>
  <c i="1" r="AU100"/>
  <c i="7" r="BK134"/>
  <c r="J134"/>
  <c r="J99"/>
  <c r="T134"/>
  <c i="3" r="BK166"/>
  <c r="J166"/>
  <c r="J100"/>
  <c r="BK237"/>
  <c r="J237"/>
  <c r="J103"/>
  <c i="4" r="BK150"/>
  <c r="J150"/>
  <c r="J100"/>
  <c r="BK220"/>
  <c r="J220"/>
  <c r="J103"/>
  <c i="5" r="BK205"/>
  <c r="J205"/>
  <c r="J101"/>
  <c i="6" r="BK167"/>
  <c r="J167"/>
  <c r="J99"/>
  <c r="BK195"/>
  <c r="J195"/>
  <c r="J101"/>
  <c r="BK199"/>
  <c r="J199"/>
  <c r="J102"/>
  <c i="2" r="BK175"/>
  <c r="J175"/>
  <c r="J100"/>
  <c r="BK249"/>
  <c r="J249"/>
  <c r="J103"/>
  <c i="5" r="BK326"/>
  <c r="J326"/>
  <c r="J104"/>
  <c i="7" r="J89"/>
  <c r="F92"/>
  <c r="E109"/>
  <c r="BE135"/>
  <c r="BE158"/>
  <c r="BE171"/>
  <c r="BE179"/>
  <c r="BE186"/>
  <c r="BE202"/>
  <c r="BE122"/>
  <c r="BE125"/>
  <c r="BE128"/>
  <c r="BE131"/>
  <c r="BE142"/>
  <c r="BE148"/>
  <c r="BE151"/>
  <c r="BE161"/>
  <c r="BE164"/>
  <c r="BE175"/>
  <c r="BE192"/>
  <c r="BE199"/>
  <c r="BE205"/>
  <c r="BE210"/>
  <c i="6" r="E85"/>
  <c r="J92"/>
  <c r="F119"/>
  <c r="BE125"/>
  <c r="BE128"/>
  <c r="BE131"/>
  <c r="BE134"/>
  <c r="BE164"/>
  <c r="BE168"/>
  <c r="BE172"/>
  <c r="BE185"/>
  <c r="BE187"/>
  <c r="BE191"/>
  <c r="BE196"/>
  <c r="J89"/>
  <c r="BE137"/>
  <c r="BE143"/>
  <c r="BE147"/>
  <c r="BE150"/>
  <c r="BE155"/>
  <c r="BE157"/>
  <c r="BE160"/>
  <c r="BE162"/>
  <c r="BE177"/>
  <c r="BE182"/>
  <c r="BE189"/>
  <c r="BE193"/>
  <c r="BE200"/>
  <c i="5" r="E85"/>
  <c r="J89"/>
  <c r="BE133"/>
  <c r="BE138"/>
  <c r="BE142"/>
  <c r="BE147"/>
  <c r="BE149"/>
  <c r="BE158"/>
  <c r="BE162"/>
  <c r="BE178"/>
  <c r="BE198"/>
  <c r="BE206"/>
  <c r="BE230"/>
  <c r="BE237"/>
  <c r="BE252"/>
  <c r="BE259"/>
  <c r="BE269"/>
  <c r="BE276"/>
  <c r="BE280"/>
  <c r="BE286"/>
  <c r="BE306"/>
  <c r="BE318"/>
  <c r="F92"/>
  <c r="BE127"/>
  <c r="BE145"/>
  <c r="BE155"/>
  <c r="BE167"/>
  <c r="BE174"/>
  <c r="BE182"/>
  <c r="BE189"/>
  <c r="BE213"/>
  <c r="BE220"/>
  <c r="BE246"/>
  <c r="BE266"/>
  <c r="BE283"/>
  <c r="BE290"/>
  <c r="BE294"/>
  <c r="BE298"/>
  <c r="BE302"/>
  <c r="BE309"/>
  <c r="BE320"/>
  <c r="BE324"/>
  <c r="BE327"/>
  <c i="4" r="E85"/>
  <c r="F92"/>
  <c r="J117"/>
  <c r="BE135"/>
  <c r="BE164"/>
  <c r="BE171"/>
  <c r="BE194"/>
  <c r="BE197"/>
  <c r="BE204"/>
  <c r="BE214"/>
  <c r="BE221"/>
  <c r="BE126"/>
  <c r="BE131"/>
  <c r="BE140"/>
  <c r="BE145"/>
  <c r="BE151"/>
  <c r="BE182"/>
  <c r="BE200"/>
  <c r="BE202"/>
  <c r="BE206"/>
  <c r="BE212"/>
  <c r="BE218"/>
  <c i="3" r="BE135"/>
  <c r="BE138"/>
  <c r="BE143"/>
  <c r="BE147"/>
  <c r="BE152"/>
  <c r="BE157"/>
  <c r="BE167"/>
  <c r="BE180"/>
  <c r="BE187"/>
  <c r="BE219"/>
  <c r="BE229"/>
  <c r="BE231"/>
  <c r="E85"/>
  <c r="J89"/>
  <c r="F92"/>
  <c r="BE126"/>
  <c r="BE130"/>
  <c r="BE162"/>
  <c r="BE199"/>
  <c r="BE211"/>
  <c r="BE214"/>
  <c r="BE217"/>
  <c r="BE221"/>
  <c r="BE223"/>
  <c r="BE235"/>
  <c r="BE238"/>
  <c i="2" r="E85"/>
  <c r="J117"/>
  <c r="BE139"/>
  <c r="BE189"/>
  <c r="BE208"/>
  <c r="BE228"/>
  <c r="BE230"/>
  <c r="BE235"/>
  <c r="BE239"/>
  <c r="BE241"/>
  <c r="F92"/>
  <c r="BE126"/>
  <c r="BE131"/>
  <c r="BE134"/>
  <c r="BE143"/>
  <c r="BE155"/>
  <c r="BE165"/>
  <c r="BE176"/>
  <c r="BE196"/>
  <c r="BE220"/>
  <c r="BE223"/>
  <c r="BE226"/>
  <c r="BE233"/>
  <c r="BE245"/>
  <c r="BE250"/>
  <c r="F35"/>
  <c i="1" r="BB95"/>
  <c i="2" r="F36"/>
  <c i="1" r="BC95"/>
  <c i="3" r="F35"/>
  <c i="1" r="BB96"/>
  <c i="3" r="J34"/>
  <c i="1" r="AW96"/>
  <c i="3" r="F34"/>
  <c i="1" r="BA96"/>
  <c i="4" r="J34"/>
  <c i="1" r="AW97"/>
  <c i="4" r="F34"/>
  <c i="1" r="BA97"/>
  <c i="4" r="F36"/>
  <c i="1" r="BC97"/>
  <c i="5" r="F35"/>
  <c i="1" r="BB98"/>
  <c i="5" r="F36"/>
  <c i="1" r="BC98"/>
  <c i="6" r="F34"/>
  <c i="1" r="BA99"/>
  <c i="6" r="F36"/>
  <c i="1" r="BC99"/>
  <c i="6" r="F37"/>
  <c i="1" r="BD99"/>
  <c i="7" r="F35"/>
  <c i="1" r="BB100"/>
  <c i="7" r="F34"/>
  <c i="1" r="BA100"/>
  <c i="7" r="F37"/>
  <c i="1" r="BD100"/>
  <c i="2" r="J34"/>
  <c i="1" r="AW95"/>
  <c i="2" r="F34"/>
  <c i="1" r="BA95"/>
  <c i="2" r="F37"/>
  <c i="1" r="BD95"/>
  <c i="3" r="F37"/>
  <c i="1" r="BD96"/>
  <c i="3" r="F36"/>
  <c i="1" r="BC96"/>
  <c i="4" r="F35"/>
  <c i="1" r="BB97"/>
  <c i="4" r="F37"/>
  <c i="1" r="BD97"/>
  <c i="5" r="F34"/>
  <c i="1" r="BA98"/>
  <c i="5" r="J34"/>
  <c i="1" r="AW98"/>
  <c i="5" r="F37"/>
  <c i="1" r="BD98"/>
  <c i="6" r="J34"/>
  <c i="1" r="AW99"/>
  <c i="6" r="F35"/>
  <c i="1" r="BB99"/>
  <c i="7" r="J34"/>
  <c i="1" r="AW100"/>
  <c i="7" r="F36"/>
  <c i="1" r="BC100"/>
  <c i="5" l="1" r="P125"/>
  <c r="P124"/>
  <c i="1" r="AU98"/>
  <c i="4" r="T124"/>
  <c r="T123"/>
  <c i="3" r="T124"/>
  <c r="T123"/>
  <c i="2" r="T124"/>
  <c r="T123"/>
  <c i="6" r="T123"/>
  <c r="T122"/>
  <c i="2" r="R124"/>
  <c r="R123"/>
  <c i="5" r="T125"/>
  <c r="T124"/>
  <c i="4" r="P124"/>
  <c r="P123"/>
  <c i="1" r="AU97"/>
  <c i="3" r="P124"/>
  <c r="P123"/>
  <c i="1" r="AU96"/>
  <c i="7" r="T120"/>
  <c r="T119"/>
  <c r="R120"/>
  <c r="R119"/>
  <c i="5" r="R125"/>
  <c r="R124"/>
  <c i="4" r="R124"/>
  <c r="R123"/>
  <c i="3" r="R124"/>
  <c r="R123"/>
  <c i="2" r="P124"/>
  <c r="P123"/>
  <c i="1" r="AU95"/>
  <c i="5" r="BK125"/>
  <c r="J125"/>
  <c r="J97"/>
  <c i="7" r="BK120"/>
  <c r="J120"/>
  <c r="J97"/>
  <c i="2" r="BK124"/>
  <c r="J124"/>
  <c r="J97"/>
  <c i="3" r="BK124"/>
  <c r="J124"/>
  <c r="J97"/>
  <c i="4" r="BK124"/>
  <c r="J124"/>
  <c r="J97"/>
  <c i="6" r="BK123"/>
  <c r="J123"/>
  <c r="J97"/>
  <c i="2" r="J33"/>
  <c i="1" r="AV95"/>
  <c r="AT95"/>
  <c i="3" r="J33"/>
  <c i="1" r="AV96"/>
  <c r="AT96"/>
  <c i="4" r="F33"/>
  <c i="1" r="AZ97"/>
  <c i="5" r="J33"/>
  <c i="1" r="AV98"/>
  <c r="AT98"/>
  <c i="6" r="J33"/>
  <c i="1" r="AV99"/>
  <c r="AT99"/>
  <c r="BB94"/>
  <c r="W31"/>
  <c r="BA94"/>
  <c r="W30"/>
  <c i="7" r="F33"/>
  <c i="1" r="AZ100"/>
  <c r="BC94"/>
  <c r="W32"/>
  <c i="2" r="F33"/>
  <c i="1" r="AZ95"/>
  <c i="3" r="F33"/>
  <c i="1" r="AZ96"/>
  <c i="4" r="J33"/>
  <c i="1" r="AV97"/>
  <c r="AT97"/>
  <c i="5" r="F33"/>
  <c i="1" r="AZ98"/>
  <c i="6" r="F33"/>
  <c i="1" r="AZ99"/>
  <c i="7" r="J33"/>
  <c i="1" r="AV100"/>
  <c r="AT100"/>
  <c r="BD94"/>
  <c r="W33"/>
  <c i="2" l="1" r="BK123"/>
  <c r="J123"/>
  <c i="3" r="BK123"/>
  <c r="J123"/>
  <c r="J96"/>
  <c i="6" r="BK122"/>
  <c r="J122"/>
  <c r="J96"/>
  <c i="4" r="BK123"/>
  <c r="J123"/>
  <c r="J96"/>
  <c i="5" r="BK124"/>
  <c r="J124"/>
  <c r="J96"/>
  <c i="7" r="BK119"/>
  <c r="J119"/>
  <c r="J96"/>
  <c i="1" r="AU94"/>
  <c i="2" r="J30"/>
  <c i="1" r="AG95"/>
  <c r="AW94"/>
  <c r="AK30"/>
  <c r="AY94"/>
  <c r="AX94"/>
  <c r="AZ94"/>
  <c r="AV94"/>
  <c r="AK29"/>
  <c i="2" l="1" r="J39"/>
  <c r="J96"/>
  <c i="1" r="AN95"/>
  <c i="7" r="J30"/>
  <c i="1" r="AG100"/>
  <c i="3" r="J30"/>
  <c i="1" r="AG96"/>
  <c i="5" r="J30"/>
  <c i="1" r="AG98"/>
  <c i="6" r="J30"/>
  <c i="1" r="AG99"/>
  <c r="AT94"/>
  <c r="W29"/>
  <c i="4" r="J30"/>
  <c i="1" r="AG97"/>
  <c i="5" l="1" r="J39"/>
  <c i="4" r="J39"/>
  <c i="6" r="J39"/>
  <c i="7" r="J39"/>
  <c i="3" r="J39"/>
  <c i="1" r="AN96"/>
  <c r="AN98"/>
  <c r="AN99"/>
  <c r="AN97"/>
  <c r="AN100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<sst xmlns="http://schemas.openxmlformats.org/spreadsheetml/2006/main">
  <si>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</si>
  <si>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</si>
  <si>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</si>
  <si>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</si>
  <si>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</si>
  <si>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{d0c86311-5110-45a3-b2a8-f49f310f5d39}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</si>
  <si>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</si>
  <si>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</si>
  <si>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</si>
  <si>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</si>
  <si>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</si>
  <si>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</si>
  <si>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</si>
  <si>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</si>
  <si>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</si>
  <si>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</si>
  <si>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</si>
  <si>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Karolinka - oprava dlažeb a vývaru u LG</t>
  </si>
  <si>
    <t>KSO:</t>
  </si>
  <si>
    <t>CC-CZ:</t>
  </si>
  <si>
    <t>Místo:</t>
  </si>
  <si>
    <t>k.ú. Karolinka</t>
  </si>
  <si>
    <t>Datum:</t>
  </si>
  <si>
    <t>24. 1. 2023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</si>
  <si>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</si>
  <si>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</si>
  <si>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</si>
  <si>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</si>
  <si>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</si>
  <si>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</si>
  <si>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</si>
  <si>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</si>
  <si>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</si>
  <si>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Kauer Miroslav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</si>
  <si>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</si>
  <si>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</si>
  <si>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</si>
  <si>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</si>
  <si>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</si>
  <si>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</si>
  <si>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</si>
  <si>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</si>
  <si>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</si>
  <si>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</si>
  <si>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</si>
  <si>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</si>
  <si>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</si>
  <si>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</si>
  <si>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</si>
  <si>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</si>
  <si>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</si>
  <si>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</si>
  <si>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</si>
  <si>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</si>
  <si>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</si>
  <si>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</si>
  <si>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</si>
  <si>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</si>
  <si>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</si>
  <si>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</si>
  <si>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</si>
  <si>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</si>
  <si>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</si>
  <si>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</si>
  <si>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</si>
  <si>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</si>
  <si>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</si>
  <si>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</si>
  <si>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</si>
  <si>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</si>
  <si>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</si>
  <si>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</si>
  <si>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</si>
  <si>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</si>
  <si>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</si>
  <si>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</si>
  <si>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</si>
  <si>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</si>
  <si>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</si>
  <si>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</si>
  <si>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</si>
  <si>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 xml:space="preserve">Limnigraf pod hrází </t>
  </si>
  <si>
    <t>STA</t>
  </si>
  <si>
    <t>1</t>
  </si>
  <si>
    <t>{ce7d5cf3-9882-4852-b1a9-cf9391c24cd8}</t>
  </si>
  <si>
    <t>2</t>
  </si>
  <si>
    <t>SO 2</t>
  </si>
  <si>
    <t>Limnigraf na Velké Stanovnici</t>
  </si>
  <si>
    <t>{417a83a1-f6bb-49da-bec8-079b745bbc7e}</t>
  </si>
  <si>
    <t>SO 3</t>
  </si>
  <si>
    <t>Limnigraf na Malé Stanovnici</t>
  </si>
  <si>
    <t>{85d0fee2-7ebd-43e3-ae4e-c9c7ba633c89}</t>
  </si>
  <si>
    <t>SO 4</t>
  </si>
  <si>
    <t>Vývar pod spodní výpustí</t>
  </si>
  <si>
    <t>{383e1e92-9879-4025-8427-fdb82db69d80}</t>
  </si>
  <si>
    <t>SO 5</t>
  </si>
  <si>
    <t>Drenážní pero nad dolní bermou vzdušného líce</t>
  </si>
  <si>
    <t>{27531c67-f7c3-4b28-8ebc-90b0c808159b}</t>
  </si>
  <si>
    <t>6</t>
  </si>
  <si>
    <t>Vedlejší rozpočtové náklady</t>
  </si>
  <si>
    <t>{5bfb496f-fc8e-4a62-83d2-6fa55faabce9}</t>
  </si>
  <si>
    <t>KRYCÍ LIST SOUPISU PRACÍ</t>
  </si>
  <si>
    <t>Objekt:</t>
  </si>
  <si>
    <t xml:space="preserve">SO 1 - Limnigraf pod hrází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</si>
  <si>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</si>
  <si>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</si>
  <si>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</si>
  <si>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</si>
  <si>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</si>
  <si>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</si>
  <si>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</si>
  <si>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</si>
  <si>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</si>
  <si>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</si>
  <si>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</si>
  <si>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</si>
  <si>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</si>
  <si>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</si>
  <si>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</si>
  <si>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</si>
  <si>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</si>
  <si>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</si>
  <si>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</si>
  <si>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</si>
  <si>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</si>
  <si>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</si>
  <si>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</si>
  <si>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</si>
  <si>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</si>
  <si>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</si>
  <si>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</si>
  <si>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</si>
  <si>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</si>
  <si>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</si>
  <si>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</si>
  <si>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</si>
  <si>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</si>
  <si>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</si>
  <si>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338380120</t>
  </si>
  <si>
    <t>PP</t>
  </si>
  <si>
    <t>Čerpání vody na dopravní výšku do 10 m s uvažovaným průměrným přítokem do 500 l/min</t>
  </si>
  <si>
    <t>VV</t>
  </si>
  <si>
    <t>"odčerpávání vody z jímky po dobu realizace stavby - po polovinách oprava dlažeb dna"</t>
  </si>
  <si>
    <t>14*8</t>
  </si>
  <si>
    <t>Součet</t>
  </si>
  <si>
    <t>115101301</t>
  </si>
  <si>
    <t>Pohotovost čerpací soupravy pro dopravní výšku do 10 m přítok do 500 l/min</t>
  </si>
  <si>
    <t>den</t>
  </si>
  <si>
    <t>-1547524163</t>
  </si>
  <si>
    <t>Pohotovost záložní čerpací soupravy pro dopravní výšku do 10 m s uvažovaným průměrným přítokem do 500 l/min</t>
  </si>
  <si>
    <t>14</t>
  </si>
  <si>
    <t>3</t>
  </si>
  <si>
    <t>131251701</t>
  </si>
  <si>
    <t>Hloubení jam v hornině třídy těžitelnosti I skupiny 3 objem do 20 m3 strojně pro LTM</t>
  </si>
  <si>
    <t>m3</t>
  </si>
  <si>
    <t>-212358986</t>
  </si>
  <si>
    <t>Hloubení jam a zářezů pro lesnicko-technické meliorace strojně zapažených i nezapažených s urovnáním dna do předepsaného profilu a spádu v hornině třídy těžitelnosti I skupiny 3 do 20 m3</t>
  </si>
  <si>
    <t>"výkop na LB pro patku z LK v místě zasypání menší výtrže"</t>
  </si>
  <si>
    <t>"na délku 6,0m" 0,5*0,6*6,0</t>
  </si>
  <si>
    <t>Vodorovné konstrukce</t>
  </si>
  <si>
    <t>462511370</t>
  </si>
  <si>
    <t>Zához z lomového kamene bez proštěrkování z terénu hmotnost přes 200 do 500 kg</t>
  </si>
  <si>
    <t>-778659799</t>
  </si>
  <si>
    <t>Zához z lomového kamene neupraveného záhozového bez proštěrkování z terénu, hmotnosti jednotlivých kamenů přes 200 do 500 kg</t>
  </si>
  <si>
    <t>"LB - záhozová patka v místě menší výtrže na délku 6,0 m"</t>
  </si>
  <si>
    <t>0,8 * 0,6 * 6,0</t>
  </si>
  <si>
    <t>5</t>
  </si>
  <si>
    <t>462512370</t>
  </si>
  <si>
    <t>Zához z lomového kamene s proštěrkováním z terénu hmotnost přes 200 do 500 kg</t>
  </si>
  <si>
    <t>-474458482</t>
  </si>
  <si>
    <t>Zához z lomového kamene neupraveného záhozového s proštěrkováním z terénu, hmotnosti jednotlivých kamenů přes 200 do 500 kg</t>
  </si>
  <si>
    <t>"oprava a doplnění opevnění LK"</t>
  </si>
  <si>
    <t>"oprava mezi LG a mostem"</t>
  </si>
  <si>
    <t>"předpoklad doplnění 30% kamene"</t>
  </si>
  <si>
    <t>"LB" 3,3 * 2,2 * 0,6 * 0,3</t>
  </si>
  <si>
    <t>"PB" 4,0 * 3,45 * 0,6 * 0,3</t>
  </si>
  <si>
    <t>"oprava pod opevněním dna u LG - doplnění 30% kamene"</t>
  </si>
  <si>
    <t>"dno" 4,5 * 3,0 * 0,7 * 0,3</t>
  </si>
  <si>
    <t>"zához LB v místě výtrže o ploše 10,5 m2"</t>
  </si>
  <si>
    <t>10,5*0,55</t>
  </si>
  <si>
    <t>462512370R</t>
  </si>
  <si>
    <t>Zához z lomového kamene s proštěrkováním z terénu hmotnost přes 200 do 500 kg,přerovnání, bez dodání LK</t>
  </si>
  <si>
    <t>9228408</t>
  </si>
  <si>
    <t>Zához z lomového kamene neupraveného záhozového s proštěrkováním z terénu, hmotnosti jednotlivých kamenů přes 200 do 500 kg, bez dodání LK</t>
  </si>
  <si>
    <t>"oprava (přerovnání) stávajícího opevnění LK"</t>
  </si>
  <si>
    <t>"předpoklad urovnání 100% objemu s vyřazením nevhodných kamenů"</t>
  </si>
  <si>
    <t>"oprava (přerovnání) mezi LG a mostem"</t>
  </si>
  <si>
    <t xml:space="preserve">"LB" 3,3 * 2,2 * 0,6 </t>
  </si>
  <si>
    <t xml:space="preserve">"PB" 4,0 * 3,45 * 0,6 </t>
  </si>
  <si>
    <t>"oprava (přerovnání) pod opevněním dna u LG"</t>
  </si>
  <si>
    <t>"dno" 4,5 * 3,0 * 0,7</t>
  </si>
  <si>
    <t>7</t>
  </si>
  <si>
    <t>462519003</t>
  </si>
  <si>
    <t>Příplatek za urovnání ploch záhozu z lomového kamene hmotnost přes 200 do 500 kg</t>
  </si>
  <si>
    <t>m2</t>
  </si>
  <si>
    <t>-1380113274</t>
  </si>
  <si>
    <t>Zához z lomového kamene neupraveného záhozového Příplatek k cenám za urovnání viditelných ploch záhozu z kamene, hmotnosti jednotlivých kamenů přes 200 do 500 kg</t>
  </si>
  <si>
    <t>"záhozová patka v délce 8,0 m u výtrže"</t>
  </si>
  <si>
    <t>8,0*(0,5+0,6)</t>
  </si>
  <si>
    <t>"LB" 3,3 * 2,2</t>
  </si>
  <si>
    <t>"PB" 4,0 * 3,45</t>
  </si>
  <si>
    <t>"oprava pod opevněním dna u LG"</t>
  </si>
  <si>
    <t>"dno" 4,5 * 3,0</t>
  </si>
  <si>
    <t>Úpravy povrchů, podlahy a osazování výplní</t>
  </si>
  <si>
    <t>8</t>
  </si>
  <si>
    <t>636195212</t>
  </si>
  <si>
    <t>Vyplnění spár dlažby z lomového kamene maltou cementovou na hl do 70 mm s vyspárováním</t>
  </si>
  <si>
    <t>-67630310</t>
  </si>
  <si>
    <t>Vyplnění spár dosavadních dlažeb cementovou maltou s vyčištěním spár na hloubky do 70 mm dlažby z lomového kamene s vyspárováním</t>
  </si>
  <si>
    <t>"oprava spárování na dlažbě - dno toku - předpoklad 30-40 % plochy"</t>
  </si>
  <si>
    <t>"dno dlažba do betonu DB2 - 30%" 5,6 * 0,30</t>
  </si>
  <si>
    <t>"dno dlažba do štěrkopísku DS2 - 40%" ((4,5+4,5)/2*11,45-1,2*2,8)*0,4</t>
  </si>
  <si>
    <t>Mezisoučet</t>
  </si>
  <si>
    <t xml:space="preserve">"oprava spárování na dlažbách  - břehy - předpoklad 30-40% plochy" </t>
  </si>
  <si>
    <t xml:space="preserve">"PB dlažba  do štěrkopísku - DS1" ((4,0+4,0)/2*11,45+0,5*11,45)*0,4</t>
  </si>
  <si>
    <t>"LB dlažba do štěrkopísku - DS3" ((2,2+3,3)/2*5,0+(2,2+3,3)/2*4,6+1,0*12,7)*0,4</t>
  </si>
  <si>
    <t>"LB dlažba do betonu - DB1" 2,2 * 2,1 * 0,3</t>
  </si>
  <si>
    <t>9</t>
  </si>
  <si>
    <t>Ostatní konstrukce a práce, bourání</t>
  </si>
  <si>
    <t>938901101</t>
  </si>
  <si>
    <t>Očištění dlažby z lomového kamene nebo z betonových desek od porostu</t>
  </si>
  <si>
    <t>-1198152499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</si>
  <si>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</si>
  <si>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"očištění veškerých dlážděných ploch u LG – oba břehy, dlažby - předpoklad 100% plochy"</t>
  </si>
  <si>
    <t>"PB - DS1" (4,0+4,0)/2*11,45+0,5*11,45</t>
  </si>
  <si>
    <t>"LB - DS3" (2,2+3,3)/2*5,0+(2,2+3,3)/2*4,6+1,0*12,7</t>
  </si>
  <si>
    <t>"LB - DB1" 2,2*2,1</t>
  </si>
  <si>
    <t>10</t>
  </si>
  <si>
    <t>938902122</t>
  </si>
  <si>
    <t>Čištění ploch betonových konstrukcí tlakovou vodou</t>
  </si>
  <si>
    <t>-1160353377</t>
  </si>
  <si>
    <t>Čištění nádrží, ploch dřevěných nebo betonových konstrukcí, potrubí ploch betonových konstrukcí tlakovou vodou</t>
  </si>
  <si>
    <t>"očištění dlažby a betonových ploch u LG – oba břehy a dno - předpoklad 100% plochy"</t>
  </si>
  <si>
    <t>"DB2 dno" 5,6</t>
  </si>
  <si>
    <t>"DS2 dno" (4,5+4,5)/2*11,45-1,2*2,8</t>
  </si>
  <si>
    <t>"schody betonové" 1,2*0,6+12*0,25+0,96*0,3+3,0*2*0,25</t>
  </si>
  <si>
    <t>"plochy betonové" 0,9*(12,2-0,96)+0,15*12,2+2,0*0,65+(0,65+0)/2*4,6+(0,65+0)/2*5,0</t>
  </si>
  <si>
    <t>"betonový práh kolmo k ose toku po 1/2 šířky" 3,6*0,4+0,4*2,4+0,6*2,4+(1,2+0,4)/2*0,5</t>
  </si>
  <si>
    <t>11</t>
  </si>
  <si>
    <t>938903111</t>
  </si>
  <si>
    <t>Vysekání spár hl do 70 mm v dlažbě z lomového kamene</t>
  </si>
  <si>
    <t>-708501208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</si>
  <si>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</si>
  <si>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12</t>
  </si>
  <si>
    <t>985112112</t>
  </si>
  <si>
    <t>Odsekání degradovaného betonu stěn tl přes 10 do 30 mm</t>
  </si>
  <si>
    <t>921793887</t>
  </si>
  <si>
    <t>Odsekání degradovaného betonu stěn, tloušťky přes 10 do 30 mm</t>
  </si>
  <si>
    <t>"odsekání poškozeného betonu, lokální poškození" 1,0</t>
  </si>
  <si>
    <t>13</t>
  </si>
  <si>
    <t>985121121</t>
  </si>
  <si>
    <t>Tryskání degradovaného betonu stěn a rubu kleneb vodou pod tlakem do 300 barů</t>
  </si>
  <si>
    <t>428850247</t>
  </si>
  <si>
    <t>Tryskání degradovaného betonu stěn, rubu kleneb a podlah vodou pod tlakem do 300 barů</t>
  </si>
  <si>
    <t>"otryskání poškozených ploch betonu" 1,0</t>
  </si>
  <si>
    <t>985311113.SKA.004</t>
  </si>
  <si>
    <t>Reprofilace stěn cementovou sanační maltou Sika MonoTop 412N tl přes 20 do 30 mm</t>
  </si>
  <si>
    <t>-1615481450</t>
  </si>
  <si>
    <t>985323111.SKA</t>
  </si>
  <si>
    <t>Spojovací můstek Sika MonoTop 111 reprofilovaného betonu na cementové bázi tl 1 mm</t>
  </si>
  <si>
    <t>-2146681465</t>
  </si>
  <si>
    <t>16</t>
  </si>
  <si>
    <t>985323912</t>
  </si>
  <si>
    <t>Příplatek k cenám spojovacího můstku za plochu do 10 m2 jednotlivě</t>
  </si>
  <si>
    <t>-1939562258</t>
  </si>
  <si>
    <t>Spojovací můstek reprofilovaného betonu Příplatek k cenám za plochu do 10 m2 jednotlivě</t>
  </si>
  <si>
    <t>997</t>
  </si>
  <si>
    <t>Přesun sutě</t>
  </si>
  <si>
    <t>17</t>
  </si>
  <si>
    <t>997002511</t>
  </si>
  <si>
    <t>Vodorovné přemístění suti a vybouraných hmot bez naložení ale se složením a urovnáním do 1 km</t>
  </si>
  <si>
    <t>t</t>
  </si>
  <si>
    <t>180688089</t>
  </si>
  <si>
    <t>Vodorovné přemístění suti a vybouraných hmot bez naložení, se složením a hrubým urovnáním na vzdálenost do 1 km</t>
  </si>
  <si>
    <t>18</t>
  </si>
  <si>
    <t>997002519</t>
  </si>
  <si>
    <t>Příplatek ZKD 1 km přemístění suti a vybouraných hmot</t>
  </si>
  <si>
    <t>230941729</t>
  </si>
  <si>
    <t>Vodorovné přemístění suti a vybouraných hmot bez naložení, se složením a hrubým urovnáním Příplatek k ceně za každý další i započatý 1 km přes 1 km</t>
  </si>
  <si>
    <t>"odvoz suti na skládku do vzdálenosti 20 km"</t>
  </si>
  <si>
    <t>19*1,185</t>
  </si>
  <si>
    <t>19</t>
  </si>
  <si>
    <t>997013601</t>
  </si>
  <si>
    <t>Poplatek za uložení na skládce (skládkovné) stavebního odpadu betonového kód odpadu 17 01 01</t>
  </si>
  <si>
    <t>-669623876</t>
  </si>
  <si>
    <t>Poplatek za uložení stavebního odpadu na skládce (skládkovné) z prostého betonu zatříděného do Katalogu odpadů pod kódem 17 01 01</t>
  </si>
  <si>
    <t>20</t>
  </si>
  <si>
    <t>997013873R</t>
  </si>
  <si>
    <t xml:space="preserve">Likvidace stavebního odpadu - zeminy a kamení dle zákona o odpadech, vč. dopravy na místo uložení, případně poplatku za uložení </t>
  </si>
  <si>
    <t>-1784437771</t>
  </si>
  <si>
    <t>"zemina z výkopu pro patku v úseku u výtrže v případě, že není vhodná do výtrže"</t>
  </si>
  <si>
    <t>"přepočet na tuny" 1,8*1,8</t>
  </si>
  <si>
    <t>R1</t>
  </si>
  <si>
    <t>Zasypání výtrže zeminou včetně doplnění zeminy pod opevnění vývaru</t>
  </si>
  <si>
    <t>-1106587248</t>
  </si>
  <si>
    <t>"zasypání malé LB výtrže pod LG zeminou včetně nákupu a dovozu chybějící vhodné zeminy, zhutnění a urovnání, vysvahování o objemu 8,0 m3"8</t>
  </si>
  <si>
    <t>"v případě vhodné zeminy z výkopu pro patku, lze ji použít na zásyp výtrže"</t>
  </si>
  <si>
    <t>998</t>
  </si>
  <si>
    <t>Přesun hmot</t>
  </si>
  <si>
    <t>22</t>
  </si>
  <si>
    <t>998323011</t>
  </si>
  <si>
    <t>Přesun hmot pro jezy a stupně</t>
  </si>
  <si>
    <t>1566725935</t>
  </si>
  <si>
    <t>Přesun hmot pro jezy a stupně dopravní vzdálenost do 500 m</t>
  </si>
  <si>
    <t>SO 2 - Limnigraf na Velké Stanovnici</t>
  </si>
  <si>
    <t>114203102</t>
  </si>
  <si>
    <t>Rozebrání dlažeb z lomového kamene nebo betonových tvárnic na sucho se zalitými spárami</t>
  </si>
  <si>
    <t>-929873000</t>
  </si>
  <si>
    <t>Rozebrání dlažeb nebo záhozů s naložením na dopravní prostředek dlažeb z lomového kamene nebo betonových tvárnic na sucho se zalitými spárami cementovou maltou</t>
  </si>
  <si>
    <t>"poškozená dlažba u LB ve dně toku"</t>
  </si>
  <si>
    <t>"DS2a dno" 2,5*2,5</t>
  </si>
  <si>
    <t>725907455</t>
  </si>
  <si>
    <t>10*8</t>
  </si>
  <si>
    <t>1317280073</t>
  </si>
  <si>
    <t>749204095</t>
  </si>
  <si>
    <t>"původní podklad pod odstraněnou dlažbou u LB ve dně toku"</t>
  </si>
  <si>
    <t>"DS2a dno" 2,5*2,5*0,15</t>
  </si>
  <si>
    <t>451571112</t>
  </si>
  <si>
    <t>Lože pod dlažby ze štěrkopísku vrstva tl přes 100 do 150 mm</t>
  </si>
  <si>
    <t>-677533429</t>
  </si>
  <si>
    <t>Lože pod dlažby ze štěrkopísků, tl. vrstvy přes 100 do 150 mm</t>
  </si>
  <si>
    <t>"pod novou dlažbou u LB ve dně toku"</t>
  </si>
  <si>
    <t>2135277942</t>
  </si>
  <si>
    <t>"oprava pod opevněním dna u LG - doplnění 50% kamene"</t>
  </si>
  <si>
    <t>"dno" 5,1 * 3,0 * 0,6 * 0,5</t>
  </si>
  <si>
    <t>306316137</t>
  </si>
  <si>
    <t>"dno" 5,1 * 3,0 * 0,6</t>
  </si>
  <si>
    <t>1327251820</t>
  </si>
  <si>
    <t>"dno" 5,1 * 3,0</t>
  </si>
  <si>
    <t>465512327</t>
  </si>
  <si>
    <t>Dlažba z lomového kamene na sucho se zalitím spár cementovou maltou tl 300 mm</t>
  </si>
  <si>
    <t>633593059</t>
  </si>
  <si>
    <t>Dlažba z lomového kamene lomařsky upraveného na sucho se zalitím spár cementovou maltou, tl. kamene 300 mm</t>
  </si>
  <si>
    <t>"nová dlažba u LB ve dně toku"</t>
  </si>
  <si>
    <t>-1950834931</t>
  </si>
  <si>
    <t>"oprava spárování na dlažbě - dno toku - předpoklad 20-35 % plochy"</t>
  </si>
  <si>
    <t>"dno dlažba do betonu DB2 - 20%" 6,49 * 0,20</t>
  </si>
  <si>
    <t>"dno dlažba do štěrkopísku DS2 - 35%" ((5,1+5,3)/2*10,7-2,5*2,5)*0,35</t>
  </si>
  <si>
    <t xml:space="preserve">"oprava spárování na dlažbách  - břehy - předpoklad 35% plochy" </t>
  </si>
  <si>
    <t xml:space="preserve">"LB dlažba  do štěrkopísku - DS1" ((2,7+3,1)/2*10,7+1,0*10,7)*0,35</t>
  </si>
  <si>
    <t>"PB dlažba do štěrkopísku - DS3" ((1,5+2,9)/2*4,5+(1,5+3,0)/2*3,2+1,0*10,7)*0,35</t>
  </si>
  <si>
    <t>"PB dlažba do betonu - DB1" 2,0 * 1,5 * 0,20</t>
  </si>
  <si>
    <t>403699261</t>
  </si>
  <si>
    <t>"LB - DS1" (2,7+3,1)/2*10,7+1,0*10,7</t>
  </si>
  <si>
    <t>"PB - DS3" (1,5+2,9)/2*4,5+(1,5+3,0)/2*3,2+1,0*10,7</t>
  </si>
  <si>
    <t>"PB - DB1" 2,0*1,5</t>
  </si>
  <si>
    <t>1761978194</t>
  </si>
  <si>
    <t>"DB2 dno"6,49</t>
  </si>
  <si>
    <t>"DS2 dno" (5,1+5,3)/2*10,7-2,5*2,5</t>
  </si>
  <si>
    <t>"schody betonové" 1,2*0,6+10*0,15+0,96*0,6+2,5*2*0,20</t>
  </si>
  <si>
    <t>"plochy betonové" 0,9*(11,2-0,96)+0,15*11,2+2,0*0,65+(0,60+0)/2*(4,5+3,2)</t>
  </si>
  <si>
    <t>-740341072</t>
  </si>
  <si>
    <t>1877761649</t>
  </si>
  <si>
    <t>"odsekání poškozeného betonu, lokálně" 1,0</t>
  </si>
  <si>
    <t>-1078416614</t>
  </si>
  <si>
    <t>942122642</t>
  </si>
  <si>
    <t>-755115433</t>
  </si>
  <si>
    <t>-1562819247</t>
  </si>
  <si>
    <t>23</t>
  </si>
  <si>
    <t>R-03</t>
  </si>
  <si>
    <t>Osazení vodočetné latě</t>
  </si>
  <si>
    <t>komplet</t>
  </si>
  <si>
    <t>-777754050</t>
  </si>
  <si>
    <t>"demontáž stávající vodočetné latě a její likvidace, dodávka a osazení nové vodočetné latě včetně podkladu - deska z modřínového dřeva"</t>
  </si>
  <si>
    <t>"specifikace latě viz příloha TZ"</t>
  </si>
  <si>
    <t xml:space="preserve">"včetně spojovacího materiálu" 1 </t>
  </si>
  <si>
    <t>935262991</t>
  </si>
  <si>
    <t>1994087989</t>
  </si>
  <si>
    <t>19*12,164</t>
  </si>
  <si>
    <t>133867349</t>
  </si>
  <si>
    <t>974579723</t>
  </si>
  <si>
    <t>SO 3 - Limnigraf na Malé Stanovnici</t>
  </si>
  <si>
    <t>-1034858257</t>
  </si>
  <si>
    <t>7*8</t>
  </si>
  <si>
    <t>-270506035</t>
  </si>
  <si>
    <t>-602522952</t>
  </si>
  <si>
    <t>"oprava pod opevněním dna u LG - doplnění 100% kamene"</t>
  </si>
  <si>
    <t xml:space="preserve">"dno" 2,5 * 3,0 * 0,6 </t>
  </si>
  <si>
    <t>1082065456</t>
  </si>
  <si>
    <t>"oprava (přerovnání) pod opevněním dna u LG-malé zbytky kamene 10%"</t>
  </si>
  <si>
    <t>"dno" 2,5 * 3,0 * 0,6 * 0,1</t>
  </si>
  <si>
    <t>391222121</t>
  </si>
  <si>
    <t>"dno" 2,5 * 3,0</t>
  </si>
  <si>
    <t>-1822586222</t>
  </si>
  <si>
    <t>"dno dlažba do štěrkopísku DS2 - 35%" (3,0+3,8)/2*10,0*0,35</t>
  </si>
  <si>
    <t xml:space="preserve">"LB dlažba  do štěrkopísku - DS1" ((1,7+2,4)/2*10,0+1,0*10,0)*0,35</t>
  </si>
  <si>
    <t>"PB dlažba do štěrkopísku - DS3" ((1,5+2,9)/2*4,9+(1,5+3,1)/2*2,55+1,0*10,0)*0,35</t>
  </si>
  <si>
    <t>793709901</t>
  </si>
  <si>
    <t>"LB - DS1" (1,7+2,4)/2*10,0+1,0*10,0</t>
  </si>
  <si>
    <t>"PB - DS3" (1,5+2,9)/2*4,9+(1,5+3,1)/2*2,55+1,0*10,0</t>
  </si>
  <si>
    <t>-219305155</t>
  </si>
  <si>
    <t>"DS2 dno" (3,0+3,8)/2*10,0</t>
  </si>
  <si>
    <t>"schody betonové" 1,2*0,6+10*0,15+0,96*0,6+2,0*2*0,15</t>
  </si>
  <si>
    <t>"plochy betonové" 0,9*(10,5-0,96)+0,15*10,5+2,0*0,65+(0,60+0)/2*(4,9+2,55)</t>
  </si>
  <si>
    <t>-1862152470</t>
  </si>
  <si>
    <t>-1732845299</t>
  </si>
  <si>
    <t>"odsekání poškozeného betonu lokálně" 1,0</t>
  </si>
  <si>
    <t>-494963280</t>
  </si>
  <si>
    <t>"otryskání poškozené plochy betonu" 1,0</t>
  </si>
  <si>
    <t>-1494864433</t>
  </si>
  <si>
    <t>1039278181</t>
  </si>
  <si>
    <t>1955801651</t>
  </si>
  <si>
    <t>990203010</t>
  </si>
  <si>
    <t>"specifikace viz příloha TZ"</t>
  </si>
  <si>
    <t>-1878414229</t>
  </si>
  <si>
    <t>1763791232</t>
  </si>
  <si>
    <t>19*0,739</t>
  </si>
  <si>
    <t>1776400612</t>
  </si>
  <si>
    <t>-471609923</t>
  </si>
  <si>
    <t>SO 4 - Vývar pod spodní výpustí</t>
  </si>
  <si>
    <t xml:space="preserve">    3 - Svislé a kompletní konstrukce</t>
  </si>
  <si>
    <t>-921146523</t>
  </si>
  <si>
    <t>"odčerpávání vody z vývaru pro snížení hladiny vody během realizace stavby - oprava spodní spáry nad ŽB dnem vývaru"</t>
  </si>
  <si>
    <t>"včetně času, kdy bude ve vývaru lešení"</t>
  </si>
  <si>
    <t>28*24</t>
  </si>
  <si>
    <t>115101202</t>
  </si>
  <si>
    <t>Čerpání vody na dopravní výšku do 10 m průměrný přítok přes 500 do 1 000 l/min</t>
  </si>
  <si>
    <t>-35321991</t>
  </si>
  <si>
    <t>Čerpání vody na dopravní výšku do 10 m s uvažovaným průměrným přítokem přes 500 do 1 000 l/min</t>
  </si>
  <si>
    <t>"odčerpání vody z vývaru pro snížení hladiny vody během realizace stavby - oprava spodní spáry nad ŽB dnem vývaru"</t>
  </si>
  <si>
    <t>3*24</t>
  </si>
  <si>
    <t>115101203</t>
  </si>
  <si>
    <t>Čerpání vody na dopravní výšku do 10 m průměrný přítok přes 1 000 do 2 000 l/min</t>
  </si>
  <si>
    <t>-191453153</t>
  </si>
  <si>
    <t>Čerpání vody na dopravní výšku do 10 m s uvažovaným průměrným přítokem přes 1 000 do 2 000 l/min</t>
  </si>
  <si>
    <t>"odčerpávání vody z vývaru před zahájením stavby - ověření existence mocnosti nánosu a opravy dolní spáry nad ŽB stěnou vývaru"</t>
  </si>
  <si>
    <t>2*24</t>
  </si>
  <si>
    <t>87462536</t>
  </si>
  <si>
    <t>28</t>
  </si>
  <si>
    <t>115101302</t>
  </si>
  <si>
    <t>Pohotovost čerpací soupravy pro dopravní výšku do 10 m přítok přes 500 do 1 000 l/min</t>
  </si>
  <si>
    <t>-898326199</t>
  </si>
  <si>
    <t>Pohotovost záložní čerpací soupravy pro dopravní výšku do 10 m s uvažovaným průměrným přítokem přes 500 do 1 000 l/min</t>
  </si>
  <si>
    <t>115101303</t>
  </si>
  <si>
    <t>Pohotovost čerpací soupravy pro dopravní výšku do 10 m přítok přes 1 000 do 2 000 l/min</t>
  </si>
  <si>
    <t>1209886592</t>
  </si>
  <si>
    <t>Pohotovost záložní čerpací soupravy pro dopravní výšku do 10 m s uvažovaným průměrným přítokem přes 1 000 do 2 000 l/min</t>
  </si>
  <si>
    <t>129153201R</t>
  </si>
  <si>
    <t>Čištění otevřených koryt vodotečí šíře dna přes 5 m hl do 6 m v hornině třídy těžitelnosti I skupiny 1 a 2 strojně</t>
  </si>
  <si>
    <t>-1306166251</t>
  </si>
  <si>
    <t>Čištění otevřených koryt vodotečí strojně s přehozením rozpojeného nánosu do 3 m nebo s naložením na dopravní prostředek při šířce původního dna přes 5 m a hloubce koryta do 6 m v hornině třídy těžitelnosti I skupiny 1 a 2</t>
  </si>
  <si>
    <t>"včetně přesouvání sedimentu po dně až do místa naložení na dopravní prostředek"</t>
  </si>
  <si>
    <t>"odtěžení štěrkového sedimentu z vývaru, pouze odhadované množství"</t>
  </si>
  <si>
    <t xml:space="preserve">"plocha vývaru s odhadovoanou průměrnou mocností sedimentů 0,5 m" </t>
  </si>
  <si>
    <t xml:space="preserve">(4,4 + 6,4)/2 *22,0 * 0,5 </t>
  </si>
  <si>
    <t>162751117</t>
  </si>
  <si>
    <t>Vodorovné přemístění přes 9 000 do 10000 m výkopku/sypaniny z horniny třídy těžitelnosti I skupiny 1 až 3</t>
  </si>
  <si>
    <t>-563146668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</si>
  <si>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</si>
  <si>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vytěženého sedimentu na místo určené zhotovitelem" 59,4</t>
  </si>
  <si>
    <t>32</t>
  </si>
  <si>
    <t>162751119</t>
  </si>
  <si>
    <t>Příplatek k vodorovnému přemístění výkopku/sypaniny z horniny třídy těžitelnosti I skupiny 1 až 3 ZKD 1000 m přes 10000 m</t>
  </si>
  <si>
    <t>1418256030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</si>
  <si>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</si>
  <si>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"přeprava sedimentu na vzdálenost 26 km"</t>
  </si>
  <si>
    <t>59,4*16</t>
  </si>
  <si>
    <t>33</t>
  </si>
  <si>
    <t>171201221R</t>
  </si>
  <si>
    <t>Poplatek za uložení na skládce (skládkovné) zeminy a kamení kód odpadu 17 05 04</t>
  </si>
  <si>
    <t>703736452</t>
  </si>
  <si>
    <t>Poplatek za uložení stavebního odpadu na skládce (skládkovné) zeminy a kamení zatříděného do Katalogu odpadů pod kódem 17 05 04, včetně provedení rozboru sedimentu pro možnost uložení na skládce</t>
  </si>
  <si>
    <t>"skládka zvolená zhotovitelem, včetně provedení nutného rozboru sedimentů pro možnost uložení na skládku"</t>
  </si>
  <si>
    <t>"převod na tuny" 59,4*1,85</t>
  </si>
  <si>
    <t>Svislé a kompletní konstrukce</t>
  </si>
  <si>
    <t>36</t>
  </si>
  <si>
    <t>321212345R</t>
  </si>
  <si>
    <t>Oprava zdiva vodních staveb do 3 m3 z lomového kamene obkladního včetně jeho dodání</t>
  </si>
  <si>
    <t>-1139681372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</si>
  <si>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</t>
  </si>
  <si>
    <t>"oprava zdiva v rozsahu 4,4*0,25*0,4, včetně ukotvení pomocí ocelových trnů pr. 20 mm"</t>
  </si>
  <si>
    <t>"součástí je i kontrola ukotvení zbývajících kamenů ve spodní řadě obložení na strojovně, v případě nutnosti nové upevnění - 9 ks"</t>
  </si>
  <si>
    <t xml:space="preserve">"na každý kámen jeden trn středem kamene, navrtaný šikmo v délce 40 cm do betonu strojovny a 2 ks ve spárách - 13 ks kamene a 39 ks trnů" </t>
  </si>
  <si>
    <t xml:space="preserve">"použít chemickou maltu,kompletní  dodávka kamene upraveného (rozměry), ocelových trnů a montáž"</t>
  </si>
  <si>
    <t>4,4*0,25*0,4</t>
  </si>
  <si>
    <t>37</t>
  </si>
  <si>
    <t>321351010R</t>
  </si>
  <si>
    <t>Bednění konstrukcí vodních staveb rovinné - zřízení</t>
  </si>
  <si>
    <t>-741995342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</si>
  <si>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</si>
  <si>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"bednění uvolněných kamenů na celou šířku otvoru s přesahem 0,2 m" 4,4*(0,4+0,2)</t>
  </si>
  <si>
    <t>"včetně podepření bednění po 1,0 m dřevěnými trámy na výšku cca 3,5 m"</t>
  </si>
  <si>
    <t>38</t>
  </si>
  <si>
    <t>321352010</t>
  </si>
  <si>
    <t>Bednění konstrukcí vodních staveb rovinné - odstranění</t>
  </si>
  <si>
    <t>-538246919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</si>
  <si>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</si>
  <si>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"bednění uvolněných kamenů na celou šířku otvoru včetně podpor" 4,4*(0,40+0,2)</t>
  </si>
  <si>
    <t>580212303</t>
  </si>
  <si>
    <t>"oprava záhozu nad zakončovacím prahem - doplnění 20% LK"</t>
  </si>
  <si>
    <t>6,4*7,0*0,75*0,5*0,2</t>
  </si>
  <si>
    <t>"oprava záhozu pod zakončovacím prahem - doplnění 30% LK"</t>
  </si>
  <si>
    <t>"dno" 6,4 *3,0 * 0,8 * 0,3</t>
  </si>
  <si>
    <t>-866302861</t>
  </si>
  <si>
    <t>"oprava (přeskládání) LK pod zakončovacím prahem vývaru - v rozsahu 70% LK"</t>
  </si>
  <si>
    <t>"dno" 6,4 * 3,0 * 0,8 * 0,7</t>
  </si>
  <si>
    <t>"rozebrání záhozu nad zakončovacím prahem v rozsahu 1/2 šířky"</t>
  </si>
  <si>
    <t>6,4 * 7,0 * 0,75 * 0,5</t>
  </si>
  <si>
    <t xml:space="preserve">"znovuobnovení rozebraného záhozu z původního kamene včetně vyplnění mezer štěrkopískem, včetně dodávky štěrku" </t>
  </si>
  <si>
    <t>-1773852777</t>
  </si>
  <si>
    <t>"oprava pod zakončovacím prahem vývaru"</t>
  </si>
  <si>
    <t>"dno" 6,4*7,0</t>
  </si>
  <si>
    <t>"oprava nad zakončovacím prahem vývaru"</t>
  </si>
  <si>
    <t>"dno" 6,4 * 3,0</t>
  </si>
  <si>
    <t>628635552</t>
  </si>
  <si>
    <t>Vyplnění spár zdiva z lomového kamene maltou cementovou na hl přes 70 do 120 mm s vyspárováním</t>
  </si>
  <si>
    <t>-276476936</t>
  </si>
  <si>
    <t>Vyplnění spár dosavadních konstrukcí zdiva cementovou maltou s vyčištěním spár hloubky přes 70 do 120 mm, zdiva z lomového kamene s vyspárováním</t>
  </si>
  <si>
    <t>"vysekání spár na stěně strojovny včetně spáry kolem prostupů potrubí DN 800 ze strojovny"</t>
  </si>
  <si>
    <t>"předpoklad plochy k vyspárování 50%"</t>
  </si>
  <si>
    <t>"odpočet plochy potrubí DN 800 - 2ks" (4,0 * 3,4 - 0,4 * 0,4 * 3,14 * 2) * 0,5</t>
  </si>
  <si>
    <t>"čelo strojovny ve vývaru" (19,46 - 10,0) * 0,5</t>
  </si>
  <si>
    <t>-1694450130</t>
  </si>
  <si>
    <t>"oprava spárování na dlažbách břehů vývaru - předpoklad 50 % plochy"</t>
  </si>
  <si>
    <t xml:space="preserve">"LB dlažba břehu vývaru -  do betonu" (3,7+6,3)/2*32,0 * 0,5</t>
  </si>
  <si>
    <t>"PB dlažba břehu vývaru - do betonu" (3,7+6,3)/2*32,0 * 0,5</t>
  </si>
  <si>
    <t>0300-R10</t>
  </si>
  <si>
    <t>Příplatek za ztížené podmínky sekání a následného spárování na březích vývaru s proměnlivým sklonem</t>
  </si>
  <si>
    <t>kompl</t>
  </si>
  <si>
    <t>-1488311126</t>
  </si>
  <si>
    <t xml:space="preserve">"příplatek za zajištění bezpečnosti při pracech na vysekání spár a následném novém vyspárování v opevnění břehů vývaru" </t>
  </si>
  <si>
    <t>"jedná se o ukotvení dřevěných lávek uložených na ocelových trnech zavrtaných do spár v dlažbě, cca 1,0 m od sebe a současně kotvených lany"</t>
  </si>
  <si>
    <t>"k ocelovému zábradlí, lávky budou osazeny na celou plochu opevnění, každý pracovník musí být rovněž jištěn upoutáním na lano připevněné k zábradlí"</t>
  </si>
  <si>
    <t>"cena včetně dodání VŠECH potřebných materiálů, montáže a následné demontáže, ocelových trnů, včetně dodání lan na jištění jednotlivých pracovníků"</t>
  </si>
  <si>
    <t>"po dokončení budou trny vyjmuty a otvory zaplněny MC, sklon opevnění břehů vývaru je proměnlivý 3:1- 1:1,5"</t>
  </si>
  <si>
    <t>"LB" (3,7+6,3)/2*32,0</t>
  </si>
  <si>
    <t>"PB" (3,7+6,3)/2*32,0</t>
  </si>
  <si>
    <t>-1477457349</t>
  </si>
  <si>
    <t>"očištění veškerých dlážděných ploch vývaru – oba břehy dlažby - předpoklad 100% plochy"</t>
  </si>
  <si>
    <t>"PB a LB - horní hrana dlažeb" 32,4 * 1,0 * 2</t>
  </si>
  <si>
    <t>-1327495439</t>
  </si>
  <si>
    <t>"čelo strojovny nad vývarem" 4,0 * 3,4 - 0,4 * 0,4 * 3,14 * 2</t>
  </si>
  <si>
    <t>"čelo strojovny ve vývaru" 19,46 - 10,0</t>
  </si>
  <si>
    <t>-223460044</t>
  </si>
  <si>
    <t>938903211</t>
  </si>
  <si>
    <t>Vysekání spár hl nad 70 do 120 mm ve zdivu z lomového kamene</t>
  </si>
  <si>
    <t>1309230172</t>
  </si>
  <si>
    <t>Dokončovací práce na dosavadních konstrukcích vysekání spár s očištěním zdiva nebo dlažby, s naložením suti na dopravní prostředek nebo s odklizením na hromady do vzdálenosti 50 m při hloubce spáry přes 70 do 120 mm ve zdivu z lomového kamene</t>
  </si>
  <si>
    <t>"potrubí DN 800 - 2ks" (4,0 * 3,4 - 0,4 * 0,4 * 3,14 * 2) * 0,5</t>
  </si>
  <si>
    <t>"čelo strojovny nad vývarem" (19,46 - 10,0) * 0,5</t>
  </si>
  <si>
    <t>941211111</t>
  </si>
  <si>
    <t>Montáž lešení řadového rámového lehkého zatížení do 200 kg/m2 š od 0,6 do 0,9 m v do 10 m</t>
  </si>
  <si>
    <t>1129317926</t>
  </si>
  <si>
    <t>Montáž lešení řadového rámového lehkého pracovního s podlahami s provozním zatížením tř. 3 do 200 kg/m2 šířky tř. SW06 od 0,6 do 0,9 m, výšky do 10 m</t>
  </si>
  <si>
    <t>"čelo strojovny nad vývarem a podél vývaru na obou březích - dolní část dlažeb"</t>
  </si>
  <si>
    <t>"čelo ve vývaru" 19,46</t>
  </si>
  <si>
    <t>"čelo nad vývarem" 6,7 * 3,4</t>
  </si>
  <si>
    <t>"stěna podle vývaru, LB +PB" (7,9+7,9+7,2)*2*2</t>
  </si>
  <si>
    <t>941211211</t>
  </si>
  <si>
    <t>Příplatek k lešení řadovému rámovému lehkému š 0,9 m v přes 10 do 25 m za první a ZKD den použití</t>
  </si>
  <si>
    <t>2186123</t>
  </si>
  <si>
    <t>Montáž lešení řadového rámového lehkého pracovního s podlahami s provozním zatížením tř. 3 do 200 kg/m2 Příplatek za první a každý další den použití lešení k ceně -1111 nebo -1112</t>
  </si>
  <si>
    <t>"celkem na 28 dnů" 28 * 42,24</t>
  </si>
  <si>
    <t>941211811</t>
  </si>
  <si>
    <t>Demontáž lešení řadového rámového lehkého zatížení do 200 kg/m2 š od 0,6 do 0,9 m v do 10 m</t>
  </si>
  <si>
    <t>-2105523076</t>
  </si>
  <si>
    <t>Demontáž lešení řadového rámového lehkého pracovního s provozním zatížením tř. 3 do 200 kg/m2 šířky tř. SW06 od 0,6 do 0,9 m, výšky do 10 m</t>
  </si>
  <si>
    <t>39</t>
  </si>
  <si>
    <t>960211251R</t>
  </si>
  <si>
    <t>Bourání vodních staveb zděných z kamene nebo z cihel, z vodní hladiny</t>
  </si>
  <si>
    <t>-828168132</t>
  </si>
  <si>
    <t>Bourání konstrukcí vodních staveb z hladiny, s naložením vybouraných hmot a suti na dopravní prostředek nebo s odklizením na hromady do vzdálenosti 20 m zděných z kamene nebo z cihel</t>
  </si>
  <si>
    <t>"vybourání poškozeného betonu, očištění kamene a příprava místa na zpětné uložení obkladního kamene"</t>
  </si>
  <si>
    <t>4,4*0,40*0,15</t>
  </si>
  <si>
    <t>40</t>
  </si>
  <si>
    <t>-714064685</t>
  </si>
  <si>
    <t>"PB a LB - horní hrana dlažeb" 32,4 * 1,0 * 2 * 0,5</t>
  </si>
  <si>
    <t>985112113</t>
  </si>
  <si>
    <t>Odsekání degradovaného betonu stěn tl přes 30 do 50 mm</t>
  </si>
  <si>
    <t>-43156364</t>
  </si>
  <si>
    <t>Odsekání degradovaného betonu stěn, tloušťky přes 30 do 50 mm</t>
  </si>
  <si>
    <t>2132013122</t>
  </si>
  <si>
    <t>"otryskání poškozené plochy betonu"</t>
  </si>
  <si>
    <t>35</t>
  </si>
  <si>
    <t>985311112</t>
  </si>
  <si>
    <t>Reprofilace stěn cementovou sanační maltou tl přes 10 do 20 mm</t>
  </si>
  <si>
    <t>138919471</t>
  </si>
  <si>
    <t>Reprofilace betonu sanačními maltami na cementové bázi ručně stěn, tloušťky přes 10 do 20 mm</t>
  </si>
  <si>
    <t>"předpoklad 25% plochy"</t>
  </si>
  <si>
    <t>"PB a LB - horní hrana dlažeb" 32,4 * 1,0 * 2 * 0,25</t>
  </si>
  <si>
    <t>34</t>
  </si>
  <si>
    <t>985311113</t>
  </si>
  <si>
    <t>Reprofilace stěn cementovou sanační maltou tl přes 20 do 30 mm</t>
  </si>
  <si>
    <t>-1998149251</t>
  </si>
  <si>
    <t>Reprofilace betonu sanačními maltami na cementové bázi ručně stěn, tloušťky přes 20 do 30 mm</t>
  </si>
  <si>
    <t>24</t>
  </si>
  <si>
    <t>985311114</t>
  </si>
  <si>
    <t>Reprofilace stěn cementovou sanační maltou tl přes 30 do 40 mm</t>
  </si>
  <si>
    <t>-1713258229</t>
  </si>
  <si>
    <t>Reprofilace betonu sanačními maltami na cementové bázi ručně stěn, tloušťky přes 30 do 40 mm</t>
  </si>
  <si>
    <t>25</t>
  </si>
  <si>
    <t>985311115</t>
  </si>
  <si>
    <t>Reprofilace stěn cementovou sanační maltou tl přes 40 do 50 mm</t>
  </si>
  <si>
    <t>1064596660</t>
  </si>
  <si>
    <t>Reprofilace betonu sanačními maltami na cementové bázi ručně stěn, tloušťky přes 40 do 50 mm</t>
  </si>
  <si>
    <t>26</t>
  </si>
  <si>
    <t>504494785</t>
  </si>
  <si>
    <t>27</t>
  </si>
  <si>
    <t>985-R1</t>
  </si>
  <si>
    <t>Oprava ocelového zábradlí včetně nového nátěru</t>
  </si>
  <si>
    <t>kompl.pole</t>
  </si>
  <si>
    <t>913423864</t>
  </si>
  <si>
    <t>Oprava ocelového zábradlí včetně nového nátěru (demontáž, vyrovnání, očištění od barev, odrezivění, základní nátěr a dva vrchní nátěry, zpětné osazení na původní místo)</t>
  </si>
  <si>
    <t>Oprava stávajícího ocelového zábradlí včetně nového nátěru (případná demontáž nejvíce poškozených polí, jejich vyrovnání a vrácení zpět"</t>
  </si>
  <si>
    <t>"po dobu demontáže některých polí zajistit mezeru provizorním hrazením"</t>
  </si>
  <si>
    <t>"důkladné odrezivění, zbavení nátěrů, základní a dva svrchní nátěry, zpětné osazení na původní místo demontovaných částí"</t>
  </si>
  <si>
    <t>"celkem polí 30 ks - 2100 * 1100mm, rám z potrubí 5/4 - 6/4", vnitřní přepážky z ocelové pásoviny 30*6 mm"</t>
  </si>
  <si>
    <t>"odstín barvy bude určen při zahájení stavby TDI a zástupcem provozu - předpoklad odstín modré, počet polí"</t>
  </si>
  <si>
    <t>30</t>
  </si>
  <si>
    <t>313028488</t>
  </si>
  <si>
    <t>29</t>
  </si>
  <si>
    <t>181623797</t>
  </si>
  <si>
    <t>19*14,474</t>
  </si>
  <si>
    <t>1686605514</t>
  </si>
  <si>
    <t>31</t>
  </si>
  <si>
    <t>99844319</t>
  </si>
  <si>
    <t>SO 5 - Drenážní pero nad dolní bermou vzdušného líce</t>
  </si>
  <si>
    <t>Vodní díla - TBD a.s.</t>
  </si>
  <si>
    <t xml:space="preserve">    8 - Trubní vedení</t>
  </si>
  <si>
    <t>121151103</t>
  </si>
  <si>
    <t>Sejmutí ornice plochy do 100 m2 tl vrstvy do 200 mm strojně</t>
  </si>
  <si>
    <t>1323391731</t>
  </si>
  <si>
    <t>Sejmutí ornice strojně při souvislé ploše do 100 m2, tl. vrstvy do 200 mm</t>
  </si>
  <si>
    <t>"př.1, TZ" 40</t>
  </si>
  <si>
    <t>132254103</t>
  </si>
  <si>
    <t>Hloubení rýh zapažených š do 800 mm v hornině třídy těžitelnosti I skupiny 3 objem do 100 m3 strojně</t>
  </si>
  <si>
    <t>-1268736716</t>
  </si>
  <si>
    <t>Hloubení zapažených rýh šířky do 800 mm strojně s urovnáním dna do předepsaného profilu a spádu v hornině třídy těžitelnosti I skupiny 3 přes 50 do 100 m3</t>
  </si>
  <si>
    <t>"př.1, př.4, TZ" 40*0,8*1,8</t>
  </si>
  <si>
    <t>151101101</t>
  </si>
  <si>
    <t>Zřízení příložného pažení a rozepření stěn rýh hl do 2 m</t>
  </si>
  <si>
    <t>224296016</t>
  </si>
  <si>
    <t>Zřízení pažení a rozepření stěn rýh pro podzemní vedení příložné pro jakoukoliv mezerovitost, hloubky do 2 m</t>
  </si>
  <si>
    <t>"př.1, př.4" 140</t>
  </si>
  <si>
    <t>151101111</t>
  </si>
  <si>
    <t>Odstranění příložného pažení a rozepření stěn rýh hl do 2 m</t>
  </si>
  <si>
    <t>-1272360412</t>
  </si>
  <si>
    <t>Odstranění pažení a rozepření stěn rýh pro podzemní vedení s uložením materiálu na vzdálenost do 3 m od kraje výkopu příložné, hloubky do 2 m</t>
  </si>
  <si>
    <t>174151101</t>
  </si>
  <si>
    <t>Zásyp jam, šachet rýh nebo kolem objektů sypaninou se zhutněním</t>
  </si>
  <si>
    <t>2025324977</t>
  </si>
  <si>
    <t>Zásyp sypaninou z jakékoliv horniny strojně s uložením výkopku ve vrstvách se zhutněním jam, šachet, rýh nebo kolem objektů v těchto vykopávkách</t>
  </si>
  <si>
    <t>"př.4, podsyp frakce 0-22" 0,8*0,1*40</t>
  </si>
  <si>
    <t>"př.4, zásyp frakce 4-8" 0,8*0,3*40</t>
  </si>
  <si>
    <t>"př.4, zpětný zásyp zeminou" 40,6</t>
  </si>
  <si>
    <t>M</t>
  </si>
  <si>
    <t>58344155</t>
  </si>
  <si>
    <t>štěrkodrť frakce 0/22</t>
  </si>
  <si>
    <t>-880746749</t>
  </si>
  <si>
    <t>"př.4, podsyp" 3,2</t>
  </si>
  <si>
    <t>3,2*2 "Přepočtené koeficientem množství</t>
  </si>
  <si>
    <t>175151101</t>
  </si>
  <si>
    <t>Obsypání potrubí strojně sypaninou bez prohození, uloženou do 3 m</t>
  </si>
  <si>
    <t>1049086404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</si>
  <si>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</si>
  <si>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"př.4" 3,2</t>
  </si>
  <si>
    <t>58343810</t>
  </si>
  <si>
    <t>kamenivo drcené hrubé frakce 4/8</t>
  </si>
  <si>
    <t>1343770348</t>
  </si>
  <si>
    <t>"obsyp hutněný" 3,2</t>
  </si>
  <si>
    <t>"zásyp hutněný" 9,6</t>
  </si>
  <si>
    <t>12,8*2 "Přepočtené koeficientem množství</t>
  </si>
  <si>
    <t>181411122</t>
  </si>
  <si>
    <t>Založení lučního trávníku výsevem pl do 1000 m2 ve svahu přes 1:5 do 1:2</t>
  </si>
  <si>
    <t>-972510901</t>
  </si>
  <si>
    <t>Založení trávníku na půdě předem připravené plochy do 1000 m2 výsevem včetně utažení lučního na svahu přes 1:5 do 1:2</t>
  </si>
  <si>
    <t>00572470</t>
  </si>
  <si>
    <t>osivo směs travní univerzál</t>
  </si>
  <si>
    <t>kg</t>
  </si>
  <si>
    <t>1281242371</t>
  </si>
  <si>
    <t>40*0,02 'Přepočtené koeficientem množství</t>
  </si>
  <si>
    <t>181951111</t>
  </si>
  <si>
    <t>Úprava pláně v hornině třídy těžitelnosti I skupiny 1 až 3 bez zhutnění strojně</t>
  </si>
  <si>
    <t>-1939835462</t>
  </si>
  <si>
    <t>Úprava pláně vyrovnáním výškových rozdílů strojně v hornině třídy těžitelnosti I, skupiny 1 až 3 bez zhutnění</t>
  </si>
  <si>
    <t>182351023</t>
  </si>
  <si>
    <t>Rozprostření ornice pl do 100 m2 ve svahu přes 1:5 tl vrstvy do 200 mm strojně</t>
  </si>
  <si>
    <t>835299560</t>
  </si>
  <si>
    <t>Rozprostření a urovnání ornice ve svahu sklonu přes 1:5 strojně při souvislé ploše do 100 m2, tl. vrstvy do 200 mm</t>
  </si>
  <si>
    <t>100R3</t>
  </si>
  <si>
    <t>Likvidace přebytků zeminy v souladu se zákonem č.541/2020 Sb., o odpadech - předpoklad odvoz na skládku</t>
  </si>
  <si>
    <t>-419426339</t>
  </si>
  <si>
    <t>"odvoz přebytečné zeminy" 57,6-40,6</t>
  </si>
  <si>
    <t>321311116</t>
  </si>
  <si>
    <t>Konstrukce vodních staveb z betonu prostého mrazuvzdorného tř. C 30/37</t>
  </si>
  <si>
    <t>-1768323526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</si>
  <si>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</si>
  <si>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"př.3, zpětné zabetonování prostupu" 0,1</t>
  </si>
  <si>
    <t>Trubní vedení</t>
  </si>
  <si>
    <t>800R1</t>
  </si>
  <si>
    <t>Dodatečná perforace potrubí z tvrdého PVC DN 110</t>
  </si>
  <si>
    <t>-1401333504</t>
  </si>
  <si>
    <t>"př.1, větev 1-2" 24</t>
  </si>
  <si>
    <t>"př.1, větev 3-4" 16</t>
  </si>
  <si>
    <t>871265211</t>
  </si>
  <si>
    <t>Kanalizační potrubí z tvrdého PVC jednovrstvé tuhost třídy SN4 DN 110</t>
  </si>
  <si>
    <t>m</t>
  </si>
  <si>
    <t>-1598071685</t>
  </si>
  <si>
    <t>Kanalizační potrubí z tvrdého PVC v otevřeném výkopu ve sklonu do 20 %, hladkého plnostěnného jednovrstvého, tuhost třídy SN 4 DN 110</t>
  </si>
  <si>
    <t>"př.1, větev 3-4"16</t>
  </si>
  <si>
    <t>877265211</t>
  </si>
  <si>
    <t>Montáž tvarovek z tvrdého PVC-systém KG nebo z polypropylenu-systém KG 2000 jednoosé DN 110</t>
  </si>
  <si>
    <t>kus</t>
  </si>
  <si>
    <t>-112231483</t>
  </si>
  <si>
    <t>Montáž tvarovek na kanalizačním potrubí z trub z plastu z tvrdého PVC nebo z polypropylenu v otevřeném výkopu jednoosých DN 110</t>
  </si>
  <si>
    <t>"koleno 45" 2</t>
  </si>
  <si>
    <t>28611351</t>
  </si>
  <si>
    <t>koleno kanalizační PVC KG 110x45°</t>
  </si>
  <si>
    <t>-905685998</t>
  </si>
  <si>
    <t>877265221</t>
  </si>
  <si>
    <t>Montáž tvarovek z tvrdého PVC-systém KG nebo z polypropylenu-systém KG 2000 dvouosé DN 110</t>
  </si>
  <si>
    <t>1023220141</t>
  </si>
  <si>
    <t>Montáž tvarovek na kanalizačním potrubí z trub z plastu z tvrdého PVC nebo z polypropylenu v otevřeném výkopu dvouosých DN 110</t>
  </si>
  <si>
    <t>WVN.SF660000W</t>
  </si>
  <si>
    <t>Odbočka kanalizační plastová KGEA-110/110/45°</t>
  </si>
  <si>
    <t>-307910277</t>
  </si>
  <si>
    <t>877265231</t>
  </si>
  <si>
    <t>Montáž víčka z tvrdého PVC-systém KG DN 110</t>
  </si>
  <si>
    <t>-705693874</t>
  </si>
  <si>
    <t>Montáž tvarovek na kanalizačním potrubí z trub z plastu z tvrdého PVC nebo z polypropylenu v otevřeném výkopu víček DN 110</t>
  </si>
  <si>
    <t>28611718</t>
  </si>
  <si>
    <t>víčko kanalizace plastové KG DN 110</t>
  </si>
  <si>
    <t>911959971</t>
  </si>
  <si>
    <t>977151126</t>
  </si>
  <si>
    <t>Jádrové vrty diamantovými korunkami do stavebních materiálů D přes 200 do 225 mm</t>
  </si>
  <si>
    <t>362730307</t>
  </si>
  <si>
    <t>Jádrové vrty diamantovými korunkami do stavebních materiálů (železobetonu, betonu, cihel, obkladů, dlažeb, kamene) průměru přes 200 do 225 mm</t>
  </si>
  <si>
    <t>"př.3, prostup pro vyústění drénu" 0,08</t>
  </si>
  <si>
    <t>998324011</t>
  </si>
  <si>
    <t>Přesun hmot pro objekty související se sypanými hrázemi a vodní elektrárny</t>
  </si>
  <si>
    <t>-1679782377</t>
  </si>
  <si>
    <t>Přesun hmot pro objekty budované v souvislosti se sypanými hrázemi a vodní elektrárny dopravní vzdálenost do 500 m</t>
  </si>
  <si>
    <t>6 -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</si>
  <si>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</si>
  <si>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</si>
  <si>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</si>
  <si>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</si>
  <si>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</si>
  <si>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</si>
  <si>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</si>
  <si>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</si>
  <si>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</si>
  <si>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-1443460831</t>
  </si>
  <si>
    <t>"SO 5"1</t>
  </si>
  <si>
    <t>R01</t>
  </si>
  <si>
    <t>Ochrana stávajícího drénu DR1</t>
  </si>
  <si>
    <t>1968171477</t>
  </si>
  <si>
    <t>R03</t>
  </si>
  <si>
    <t>Fotodokumentace postupu prací při provádění díla</t>
  </si>
  <si>
    <t>-756800781</t>
  </si>
  <si>
    <t>R04</t>
  </si>
  <si>
    <t xml:space="preserve">Zpracování  a předání geodetického zaměření skutečného provedení stavby </t>
  </si>
  <si>
    <t>-1144141506</t>
  </si>
  <si>
    <t>VRN3</t>
  </si>
  <si>
    <t>Zařízení staveniště</t>
  </si>
  <si>
    <t>030001000</t>
  </si>
  <si>
    <t>91062819</t>
  </si>
  <si>
    <t>"vybavení staveniště buňkou, oplocením, mobilním WC atd., přemístění zařízení dle postupu stavby po pozemcích investora - dle dohody s TDI"</t>
  </si>
  <si>
    <t xml:space="preserve">"předpoklad přesunu na 2 pozice" </t>
  </si>
  <si>
    <t>"SO 1, SO 4 a SO 5" 0,65</t>
  </si>
  <si>
    <t>"SO 2 a SO 3" 0,35</t>
  </si>
  <si>
    <t>Biologický dozor po dobu stavby</t>
  </si>
  <si>
    <t>Soubor</t>
  </si>
  <si>
    <t>-64039161</t>
  </si>
  <si>
    <t>Biologický dozor</t>
  </si>
  <si>
    <t>"na stavbením objektu SO 1, SO 2, SO 3 a SO 4"</t>
  </si>
  <si>
    <t>"včetně biologického průzkumu na možný výskyt chráněných živočichů - viz. dokladová část "Výjimka ZCHDŽ ze dne 8.2.2023 - č.j.:SR/0528/BE/2022-3"</t>
  </si>
  <si>
    <t>"dle výjimky - vranka pruhoploutvá, rak říční"</t>
  </si>
  <si>
    <t xml:space="preserve">"prováděný odpovědnou a oprávněnou osobou po celou dobu stavby, nahlášení této osoby na AOPK Beskydy minimálně 14 dnů předem"  4</t>
  </si>
  <si>
    <t>034002000</t>
  </si>
  <si>
    <t>Zabezpečení staveniště</t>
  </si>
  <si>
    <t>Kompl</t>
  </si>
  <si>
    <t>-1399865484</t>
  </si>
  <si>
    <t>"SO 5" 1</t>
  </si>
  <si>
    <t>039002000</t>
  </si>
  <si>
    <t>Zrušení zařízení staveniště</t>
  </si>
  <si>
    <t>-932733223</t>
  </si>
  <si>
    <t>"odstranění staveniště, oplocení, mobilního WC atd., uvedení pozemku do původního stavu"</t>
  </si>
  <si>
    <t xml:space="preserve">"úklid na 2 pozicích zařízení staveniště" </t>
  </si>
  <si>
    <t>R-10</t>
  </si>
  <si>
    <t>Havarijní a povodňový plán			</t>
  </si>
  <si>
    <t>1402423591</t>
  </si>
  <si>
    <t>"vypracování plánů zhotovitelem a jejich schválení" 1</t>
  </si>
  <si>
    <t>R-11</t>
  </si>
  <si>
    <t>Přechodné dopravní značení			</t>
  </si>
  <si>
    <t>1619615565</t>
  </si>
  <si>
    <t>"SO 2 a SO 3, zhotovitel zpracuje a odsouhlasí PDZ a následně rozmístí značky, např. v místech výjezdu vozidel stavby na silnici"1</t>
  </si>
  <si>
    <t>R-12</t>
  </si>
  <si>
    <t>Instalace migračních zábran v toku nad a pod místem stavby</t>
  </si>
  <si>
    <t>105498249</t>
  </si>
  <si>
    <t>Instalace migračních zábran nad a pod stavbou</t>
  </si>
  <si>
    <t>"SO 1, SO 2, SO 3 a SO 4"</t>
  </si>
  <si>
    <t>"včetně dodání, osazení, udržování jejich průchodnosti během stavby a nakonec odstranění z toku"4</t>
  </si>
  <si>
    <t>"ve vzdálenosi min. 25 m od staveniště, pomocí roxorů (cca 3ks /bm) s délkou 1 m pr.20mm, ocelové pletivo "bažantnice" s výškou 1 m, stahovací drát"</t>
  </si>
  <si>
    <t>"o tloušťce 1,4 mm, štěrk a větší kameny - návod na vybudování je součástí výjimky vydané AOPK Beskydy"</t>
  </si>
  <si>
    <t>"případné úpravy ve způsobu umístění projednat před zahájením stavby s AOPK Beskydy"</t>
  </si>
  <si>
    <t>R-13</t>
  </si>
  <si>
    <t>Eko-profilace dna po dokončení prací</t>
  </si>
  <si>
    <t>709775353</t>
  </si>
  <si>
    <t xml:space="preserve">Eko-profilace dna po dokončení prací </t>
  </si>
  <si>
    <t>"So 1, SO 2, SO 3 a SO 4"</t>
  </si>
  <si>
    <t>"Eko-profilace (uložení solitérních kamenů v úseku s pojezdem techniky mimo opevněnou část) dna po dokončení prací dle AOPK Beskydy - výjimka ZCHDŽ" 4</t>
  </si>
  <si>
    <t>R-14</t>
  </si>
  <si>
    <t>Desinfekce techniky po ukončení prací</t>
  </si>
  <si>
    <t>633279174</t>
  </si>
  <si>
    <t>"dle podmínky AOPK - z důvodu zamezení šíření račího moru, musí být veškerý materiál před prvním vstupem do vodního toku sterilní-naprosto vysušený"</t>
  </si>
  <si>
    <t xml:space="preserve">"na slunci či očištěný roztokem Sava.  Tose týka jak těžké techniky - bagry, nákladní vozy tak i drobného vybavení - lopaty, gumáky, apod." 1</t>
  </si>
  <si>
    <t>R-3</t>
  </si>
  <si>
    <t>Jímkování v místech potřeby stavby bez vody (stavba po částech)			</t>
  </si>
  <si>
    <t>-1998908808</t>
  </si>
  <si>
    <t>Jímkování a převádění průtoku (stavba po částech)			</t>
  </si>
  <si>
    <t xml:space="preserve">"v úsecích před a pod LG, v místech prováděných oprav - oprava opevnění dna" </t>
  </si>
  <si>
    <t>"provedeno převádění vody po polovinách toku, včetně dodání materiálu na hrázky jímky a následně jeho odvezení z toku po dokončení stavby"</t>
  </si>
  <si>
    <t>"provede zhotovitel dle vlastních potřeb a zkušeností, zajištění staveniště bez vody pro čištění a spárování dlažeb dna"</t>
  </si>
  <si>
    <t xml:space="preserve">"stavba realizována po částech (předpoklad po 1/2), ohrazení a převedení vody mimo staveniště" </t>
  </si>
  <si>
    <t>"SO 1 - SO 3" 3</t>
  </si>
  <si>
    <t>R-4</t>
  </si>
  <si>
    <t>Vytýčení inž. sítí před stavbou a ochrana inž. sítí před poškozením v průběhu stavby</t>
  </si>
  <si>
    <t>soubor</t>
  </si>
  <si>
    <t>-1092890152</t>
  </si>
  <si>
    <t>"vytýčení všech inženýrských sítí ve staveništích před zahájením prací"</t>
  </si>
  <si>
    <t>"SO 2 a SO 3" 0,25</t>
  </si>
  <si>
    <t>"SO 1, SO 4 a SO 5" 0,75</t>
  </si>
  <si>
    <t>R-5</t>
  </si>
  <si>
    <t>Zřízení sjezdu do koryta úpravou svahu, s násypem nezávadného materiálu ve sklonu dle použité mechanizace a následně uvedení do původního stavu</t>
  </si>
  <si>
    <t>-790362679</t>
  </si>
  <si>
    <t>Zřízení sjezdu do koryta úpravou svahu, případně násypem nezávadného materiálu ve sklonu dle použité mechanizace a následně uvedení do původního stavu</t>
  </si>
  <si>
    <t>"SO 4"</t>
  </si>
  <si>
    <t>"zřízení sjezdu do toku z plochy na PB pod vývarem"</t>
  </si>
  <si>
    <t xml:space="preserve">"vybudování provizorní příjezdové rampy do toku z PB, včetně zhutnění a zpevnění silničními panely " </t>
  </si>
  <si>
    <t>"odstranění příjezdové rampy z toku po dokončení stavby "</t>
  </si>
  <si>
    <t>"zpětné uvedení pozemků pod příjezdem do původního stavu včetně případného osetí" 1</t>
  </si>
  <si>
    <t>R-6</t>
  </si>
  <si>
    <t>Čištění komunkací - mechanicky</t>
  </si>
  <si>
    <t>-432145239</t>
  </si>
  <si>
    <t>"vždy po výjezdu znečištěného vozidla ze stavby na asfaltovou silnici"1</t>
  </si>
  <si>
    <t>R-7</t>
  </si>
  <si>
    <t>Čištění komunikací - vodou</t>
  </si>
  <si>
    <t>-899498916</t>
  </si>
  <si>
    <t>R-8</t>
  </si>
  <si>
    <t>Uvedení využívaných ploch do původního stavu			</t>
  </si>
  <si>
    <t>336186190</t>
  </si>
  <si>
    <t>"týká se to všech pozemků dotčených stavbou nebo příjezdem na stavbu, travnatých ploch i ploch asfaltových"</t>
  </si>
  <si>
    <t>"na sjezdu ze silnice III/48711 bude upraven nájezd uložením silničních panelů k hraně asfaltu a po dokončení stavby uvedení do původního stavu"</t>
  </si>
  <si>
    <t>"provedení fotodokumentace jednotlivých pozemků a staveb dotčených stavbou před zahájením stavby" 1</t>
  </si>
  <si>
    <t>R-9</t>
  </si>
  <si>
    <t>Odlov a transfer ryb a živočichů, dle požadavku ČRS			</t>
  </si>
  <si>
    <t>122773750</t>
  </si>
  <si>
    <t>Odlov a transfer ryb a živočichů, dle požadavku MRS			</t>
  </si>
  <si>
    <t>"několikanásobný záchranný odlov a transfer ryb provedený MO ČRS Vsetín postupně na jednotlivých objektech " 4</t>
  </si>
  <si>
    <t>"při odlovu splnit podmínky uvedené ve vyjádření ČRS a vydané ve výjimce ZCHDŽ AOPK Beskydy"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</si>
</sst>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223524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VD Karolinka - oprava dlažeb a vývaru u LG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k.ú. Karolinka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24. 1. 2023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Povodí Moravy, s.p.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Ing. Kauer Miroslav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1 - Limnigraf pod hrází 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 1 - Limnigraf pod hrází '!P123</f>
        <v>0</v>
      </c>
      <c r="AV95" s="129">
        <f>'SO 1 - Limnigraf pod hrází '!J33</f>
        <v>0</v>
      </c>
      <c r="AW95" s="129">
        <f>'SO 1 - Limnigraf pod hrází '!J34</f>
        <v>0</v>
      </c>
      <c r="AX95" s="129">
        <f>'SO 1 - Limnigraf pod hrází '!J35</f>
        <v>0</v>
      </c>
      <c r="AY95" s="129">
        <f>'SO 1 - Limnigraf pod hrází '!J36</f>
        <v>0</v>
      </c>
      <c r="AZ95" s="129">
        <f>'SO 1 - Limnigraf pod hrází '!F33</f>
        <v>0</v>
      </c>
      <c r="BA95" s="129">
        <f>'SO 1 - Limnigraf pod hrází '!F34</f>
        <v>0</v>
      </c>
      <c r="BB95" s="129">
        <f>'SO 1 - Limnigraf pod hrází '!F35</f>
        <v>0</v>
      </c>
      <c r="BC95" s="129">
        <f>'SO 1 - Limnigraf pod hrází '!F36</f>
        <v>0</v>
      </c>
      <c r="BD95" s="131">
        <f>'SO 1 - Limnigraf pod hrází 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2 - Limnigraf na Velké...'!J30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'SO 2 - Limnigraf na Velké...'!P123</f>
        <v>0</v>
      </c>
      <c r="AV96" s="129">
        <f>'SO 2 - Limnigraf na Velké...'!J33</f>
        <v>0</v>
      </c>
      <c r="AW96" s="129">
        <f>'SO 2 - Limnigraf na Velké...'!J34</f>
        <v>0</v>
      </c>
      <c r="AX96" s="129">
        <f>'SO 2 - Limnigraf na Velké...'!J35</f>
        <v>0</v>
      </c>
      <c r="AY96" s="129">
        <f>'SO 2 - Limnigraf na Velké...'!J36</f>
        <v>0</v>
      </c>
      <c r="AZ96" s="129">
        <f>'SO 2 - Limnigraf na Velké...'!F33</f>
        <v>0</v>
      </c>
      <c r="BA96" s="129">
        <f>'SO 2 - Limnigraf na Velké...'!F34</f>
        <v>0</v>
      </c>
      <c r="BB96" s="129">
        <f>'SO 2 - Limnigraf na Velké...'!F35</f>
        <v>0</v>
      </c>
      <c r="BC96" s="129">
        <f>'SO 2 - Limnigraf na Velké...'!F36</f>
        <v>0</v>
      </c>
      <c r="BD96" s="131">
        <f>'SO 2 - Limnigraf na Velké...'!F37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3 - Limnigraf na Malé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28">
        <v>0</v>
      </c>
      <c r="AT97" s="129">
        <f>ROUND(SUM(AV97:AW97),2)</f>
        <v>0</v>
      </c>
      <c r="AU97" s="130">
        <f>'SO 3 - Limnigraf na Malé ...'!P123</f>
        <v>0</v>
      </c>
      <c r="AV97" s="129">
        <f>'SO 3 - Limnigraf na Malé ...'!J33</f>
        <v>0</v>
      </c>
      <c r="AW97" s="129">
        <f>'SO 3 - Limnigraf na Malé ...'!J34</f>
        <v>0</v>
      </c>
      <c r="AX97" s="129">
        <f>'SO 3 - Limnigraf na Malé ...'!J35</f>
        <v>0</v>
      </c>
      <c r="AY97" s="129">
        <f>'SO 3 - Limnigraf na Malé ...'!J36</f>
        <v>0</v>
      </c>
      <c r="AZ97" s="129">
        <f>'SO 3 - Limnigraf na Malé ...'!F33</f>
        <v>0</v>
      </c>
      <c r="BA97" s="129">
        <f>'SO 3 - Limnigraf na Malé ...'!F34</f>
        <v>0</v>
      </c>
      <c r="BB97" s="129">
        <f>'SO 3 - Limnigraf na Malé ...'!F35</f>
        <v>0</v>
      </c>
      <c r="BC97" s="129">
        <f>'SO 3 - Limnigraf na Malé ...'!F36</f>
        <v>0</v>
      </c>
      <c r="BD97" s="131">
        <f>'SO 3 - Limnigraf na Malé ...'!F37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7" customFormat="1" ht="16.5" customHeight="1">
      <c r="A98" s="120" t="s">
        <v>79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4 - Vývar pod spodní v...'!J30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82</v>
      </c>
      <c r="AR98" s="127"/>
      <c r="AS98" s="128">
        <v>0</v>
      </c>
      <c r="AT98" s="129">
        <f>ROUND(SUM(AV98:AW98),2)</f>
        <v>0</v>
      </c>
      <c r="AU98" s="130">
        <f>'SO 4 - Vývar pod spodní v...'!P124</f>
        <v>0</v>
      </c>
      <c r="AV98" s="129">
        <f>'SO 4 - Vývar pod spodní v...'!J33</f>
        <v>0</v>
      </c>
      <c r="AW98" s="129">
        <f>'SO 4 - Vývar pod spodní v...'!J34</f>
        <v>0</v>
      </c>
      <c r="AX98" s="129">
        <f>'SO 4 - Vývar pod spodní v...'!J35</f>
        <v>0</v>
      </c>
      <c r="AY98" s="129">
        <f>'SO 4 - Vývar pod spodní v...'!J36</f>
        <v>0</v>
      </c>
      <c r="AZ98" s="129">
        <f>'SO 4 - Vývar pod spodní v...'!F33</f>
        <v>0</v>
      </c>
      <c r="BA98" s="129">
        <f>'SO 4 - Vývar pod spodní v...'!F34</f>
        <v>0</v>
      </c>
      <c r="BB98" s="129">
        <f>'SO 4 - Vývar pod spodní v...'!F35</f>
        <v>0</v>
      </c>
      <c r="BC98" s="129">
        <f>'SO 4 - Vývar pod spodní v...'!F36</f>
        <v>0</v>
      </c>
      <c r="BD98" s="131">
        <f>'SO 4 - Vývar pod spodní v...'!F37</f>
        <v>0</v>
      </c>
      <c r="BE98" s="7"/>
      <c r="BT98" s="132" t="s">
        <v>83</v>
      </c>
      <c r="BV98" s="132" t="s">
        <v>77</v>
      </c>
      <c r="BW98" s="132" t="s">
        <v>94</v>
      </c>
      <c r="BX98" s="132" t="s">
        <v>5</v>
      </c>
      <c r="CL98" s="132" t="s">
        <v>1</v>
      </c>
      <c r="CM98" s="132" t="s">
        <v>85</v>
      </c>
    </row>
    <row r="99" s="7" customFormat="1" ht="24.75" customHeight="1">
      <c r="A99" s="120" t="s">
        <v>79</v>
      </c>
      <c r="B99" s="121"/>
      <c r="C99" s="122"/>
      <c r="D99" s="123" t="s">
        <v>95</v>
      </c>
      <c r="E99" s="123"/>
      <c r="F99" s="123"/>
      <c r="G99" s="123"/>
      <c r="H99" s="123"/>
      <c r="I99" s="124"/>
      <c r="J99" s="123" t="s">
        <v>96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5 - Drenážní pero nad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82</v>
      </c>
      <c r="AR99" s="127"/>
      <c r="AS99" s="128">
        <v>0</v>
      </c>
      <c r="AT99" s="129">
        <f>ROUND(SUM(AV99:AW99),2)</f>
        <v>0</v>
      </c>
      <c r="AU99" s="130">
        <f>'SO 5 - Drenážní pero nad ...'!P122</f>
        <v>0</v>
      </c>
      <c r="AV99" s="129">
        <f>'SO 5 - Drenážní pero nad ...'!J33</f>
        <v>0</v>
      </c>
      <c r="AW99" s="129">
        <f>'SO 5 - Drenážní pero nad ...'!J34</f>
        <v>0</v>
      </c>
      <c r="AX99" s="129">
        <f>'SO 5 - Drenážní pero nad ...'!J35</f>
        <v>0</v>
      </c>
      <c r="AY99" s="129">
        <f>'SO 5 - Drenážní pero nad ...'!J36</f>
        <v>0</v>
      </c>
      <c r="AZ99" s="129">
        <f>'SO 5 - Drenážní pero nad ...'!F33</f>
        <v>0</v>
      </c>
      <c r="BA99" s="129">
        <f>'SO 5 - Drenážní pero nad ...'!F34</f>
        <v>0</v>
      </c>
      <c r="BB99" s="129">
        <f>'SO 5 - Drenážní pero nad ...'!F35</f>
        <v>0</v>
      </c>
      <c r="BC99" s="129">
        <f>'SO 5 - Drenážní pero nad ...'!F36</f>
        <v>0</v>
      </c>
      <c r="BD99" s="131">
        <f>'SO 5 - Drenážní pero nad ...'!F37</f>
        <v>0</v>
      </c>
      <c r="BE99" s="7"/>
      <c r="BT99" s="132" t="s">
        <v>83</v>
      </c>
      <c r="BV99" s="132" t="s">
        <v>77</v>
      </c>
      <c r="BW99" s="132" t="s">
        <v>97</v>
      </c>
      <c r="BX99" s="132" t="s">
        <v>5</v>
      </c>
      <c r="CL99" s="132" t="s">
        <v>1</v>
      </c>
      <c r="CM99" s="132" t="s">
        <v>85</v>
      </c>
    </row>
    <row r="100" s="7" customFormat="1" ht="16.5" customHeight="1">
      <c r="A100" s="120" t="s">
        <v>79</v>
      </c>
      <c r="B100" s="121"/>
      <c r="C100" s="122"/>
      <c r="D100" s="123" t="s">
        <v>98</v>
      </c>
      <c r="E100" s="123"/>
      <c r="F100" s="123"/>
      <c r="G100" s="123"/>
      <c r="H100" s="123"/>
      <c r="I100" s="124"/>
      <c r="J100" s="123" t="s">
        <v>99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'6 - Vedlejší rozpočtové n...'!J30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82</v>
      </c>
      <c r="AR100" s="127"/>
      <c r="AS100" s="133">
        <v>0</v>
      </c>
      <c r="AT100" s="134">
        <f>ROUND(SUM(AV100:AW100),2)</f>
        <v>0</v>
      </c>
      <c r="AU100" s="135">
        <f>'6 - Vedlejší rozpočtové n...'!P119</f>
        <v>0</v>
      </c>
      <c r="AV100" s="134">
        <f>'6 - Vedlejší rozpočtové n...'!J33</f>
        <v>0</v>
      </c>
      <c r="AW100" s="134">
        <f>'6 - Vedlejší rozpočtové n...'!J34</f>
        <v>0</v>
      </c>
      <c r="AX100" s="134">
        <f>'6 - Vedlejší rozpočtové n...'!J35</f>
        <v>0</v>
      </c>
      <c r="AY100" s="134">
        <f>'6 - Vedlejší rozpočtové n...'!J36</f>
        <v>0</v>
      </c>
      <c r="AZ100" s="134">
        <f>'6 - Vedlejší rozpočtové n...'!F33</f>
        <v>0</v>
      </c>
      <c r="BA100" s="134">
        <f>'6 - Vedlejší rozpočtové n...'!F34</f>
        <v>0</v>
      </c>
      <c r="BB100" s="134">
        <f>'6 - Vedlejší rozpočtové n...'!F35</f>
        <v>0</v>
      </c>
      <c r="BC100" s="134">
        <f>'6 - Vedlejší rozpočtové n...'!F36</f>
        <v>0</v>
      </c>
      <c r="BD100" s="136">
        <f>'6 - Vedlejší rozpočtové n...'!F37</f>
        <v>0</v>
      </c>
      <c r="BE100" s="7"/>
      <c r="BT100" s="132" t="s">
        <v>83</v>
      </c>
      <c r="BV100" s="132" t="s">
        <v>77</v>
      </c>
      <c r="BW100" s="132" t="s">
        <v>100</v>
      </c>
      <c r="BX100" s="132" t="s">
        <v>5</v>
      </c>
      <c r="CL100" s="132" t="s">
        <v>1</v>
      </c>
      <c r="CM100" s="132" t="s">
        <v>85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d2zzWy2+P7N14uWmNt3q1Fi0gIk83vLoWeVg6gLgEuBcMmqEYD/cMjPwLeYqz+M7/0X+0j7gF9ce9DUj4wRYfw==" hashValue="UrV7tNp4ahok17oAAA5cbkEgbbkPaguWy4800nS4+xfhP3x0CU3cKEZ7AZ7QsSgyz5QgOa+gO7ud7+tnTCafuQ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 - Limnigraf pod hrází '!C2" display="/"/>
    <hyperlink ref="A96" location="'SO 2 - Limnigraf na Velké...'!C2" display="/"/>
    <hyperlink ref="A97" location="'SO 3 - Limnigraf na Malé ...'!C2" display="/"/>
    <hyperlink ref="A98" location="'SO 4 - Vývar pod spodní v...'!C2" display="/"/>
    <hyperlink ref="A99" location="'SO 5 - Drenážní pero nad ...'!C2" display="/"/>
    <hyperlink ref="A100" location="'6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VD Karolinka - oprava dlažeb a vývaru u LG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ROUND((SUM(BE123:BE251)),  2)</f>
        <v>0</v>
      </c>
      <c r="G33" s="39"/>
      <c r="H33" s="39"/>
      <c r="I33" s="156">
        <v>0.20999999999999999</v>
      </c>
      <c r="J33" s="155">
        <f>ROUND(((SUM(BE123:BE251))*I33),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ROUND((SUM(BF123:BF251)),  2)</f>
        <v>0</v>
      </c>
      <c r="G34" s="39"/>
      <c r="H34" s="39"/>
      <c r="I34" s="156">
        <v>0.14999999999999999</v>
      </c>
      <c r="J34" s="155">
        <f>ROUND(((SUM(BF123:BF251))*I34),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ROUND((SUM(BG123:BG251)),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ROUND((SUM(BH123:BH251)),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ROUND((SUM(BI123:BI251)),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VD Karolinka - oprava dlažeb a vývaru u LG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1 - Limnigraf pod hrází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Karolinka</v>
      </c>
      <c r="G89" s="41"/>
      <c r="H89" s="41"/>
      <c r="I89" s="33" t="s">
        <v>22</v>
      </c>
      <c r="J89" s="80" t="str">
        <f>IF(J12="","",J12)</f>
        <v>24. 1. 2023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J138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J175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113</v>
      </c>
      <c r="E101" s="189"/>
      <c r="F101" s="189"/>
      <c r="G101" s="189"/>
      <c r="H101" s="189"/>
      <c r="I101" s="189"/>
      <c r="J101" s="190">
        <f>J188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J232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115</v>
      </c>
      <c r="E103" s="189"/>
      <c r="F103" s="189"/>
      <c r="G103" s="189"/>
      <c r="H103" s="189"/>
      <c r="I103" s="189"/>
      <c r="J103" s="190">
        <f>J249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VD Karolinka - oprava dlažeb a vývaru u LG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 xml:space="preserve">SO 1 - Limnigraf pod hrází 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k.ú. Karolinka</v>
      </c>
      <c r="G117" s="41"/>
      <c r="H117" s="41"/>
      <c r="I117" s="33" t="s">
        <v>22</v>
      </c>
      <c r="J117" s="80" t="str">
        <f>IF(J12="","",J12)</f>
        <v>24. 1. 2023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Povodí Moravy, s.p.</v>
      </c>
      <c r="G119" s="41"/>
      <c r="H119" s="41"/>
      <c r="I119" s="33" t="s">
        <v>30</v>
      </c>
      <c r="J119" s="37" t="str">
        <f>E21</f>
        <v>Povodí Moravy, s.p.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32</v>
      </c>
      <c r="J120" s="37" t="str">
        <f>E24</f>
        <v>Ing. Kauer Miroslav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117</v>
      </c>
      <c r="D122" s="195" t="s">
        <v>60</v>
      </c>
      <c r="E122" s="195" t="s">
        <v>56</v>
      </c>
      <c r="F122" s="195" t="s">
        <v>57</v>
      </c>
      <c r="G122" s="195" t="s">
        <v>118</v>
      </c>
      <c r="H122" s="195" t="s">
        <v>119</v>
      </c>
      <c r="I122" s="195" t="s">
        <v>120</v>
      </c>
      <c r="J122" s="196" t="s">
        <v>106</v>
      </c>
      <c r="K122" s="197" t="s">
        <v>121</v>
      </c>
      <c r="L122" s="198"/>
      <c r="M122" s="101" t="s">
        <v>1</v>
      </c>
      <c r="N122" s="102" t="s">
        <v>39</v>
      </c>
      <c r="O122" s="102" t="s">
        <v>122</v>
      </c>
      <c r="P122" s="102" t="s">
        <v>123</v>
      </c>
      <c r="Q122" s="102" t="s">
        <v>124</v>
      </c>
      <c r="R122" s="102" t="s">
        <v>125</v>
      </c>
      <c r="S122" s="102" t="s">
        <v>126</v>
      </c>
      <c r="T122" s="103" t="s">
        <v>127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128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</f>
        <v>0</v>
      </c>
      <c r="Q123" s="105"/>
      <c r="R123" s="201">
        <f>R124</f>
        <v>93.382402279999994</v>
      </c>
      <c r="S123" s="105"/>
      <c r="T123" s="202">
        <f>T124</f>
        <v>1.185476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108</v>
      </c>
      <c r="BK123" s="203">
        <f>BK124</f>
        <v>0</v>
      </c>
    </row>
    <row r="124" s="12" customFormat="1" ht="25.92" customHeight="1">
      <c r="A124" s="12"/>
      <c r="B124" s="204"/>
      <c r="C124" s="205"/>
      <c r="D124" s="206" t="s">
        <v>74</v>
      </c>
      <c r="E124" s="207" t="s">
        <v>129</v>
      </c>
      <c r="F124" s="207" t="s">
        <v>130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P125+P138+P175+P188+P232+P249</f>
        <v>0</v>
      </c>
      <c r="Q124" s="212"/>
      <c r="R124" s="213">
        <f>R125+R138+R175+R188+R232+R249</f>
        <v>93.382402279999994</v>
      </c>
      <c r="S124" s="212"/>
      <c r="T124" s="214">
        <f>T125+T138+T175+T188+T232+T249</f>
        <v>1.185476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83</v>
      </c>
      <c r="AT124" s="216" t="s">
        <v>74</v>
      </c>
      <c r="AU124" s="216" t="s">
        <v>75</v>
      </c>
      <c r="AY124" s="215" t="s">
        <v>131</v>
      </c>
      <c r="BK124" s="217">
        <f>BK125+BK138+BK175+BK188+BK232+BK249</f>
        <v>0</v>
      </c>
    </row>
    <row r="125" s="12" customFormat="1" ht="22.8" customHeight="1">
      <c r="A125" s="12"/>
      <c r="B125" s="204"/>
      <c r="C125" s="205"/>
      <c r="D125" s="206" t="s">
        <v>74</v>
      </c>
      <c r="E125" s="218" t="s">
        <v>83</v>
      </c>
      <c r="F125" s="218" t="s">
        <v>132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SUM(P126:P137)</f>
        <v>0</v>
      </c>
      <c r="Q125" s="212"/>
      <c r="R125" s="213">
        <f>SUM(R126:R137)</f>
        <v>0.0033600000000000001</v>
      </c>
      <c r="S125" s="212"/>
      <c r="T125" s="214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83</v>
      </c>
      <c r="AY125" s="215" t="s">
        <v>131</v>
      </c>
      <c r="BK125" s="217">
        <f>SUM(BK126:BK137)</f>
        <v>0</v>
      </c>
    </row>
    <row r="126" s="2" customFormat="1" ht="24.15" customHeight="1">
      <c r="A126" s="39"/>
      <c r="B126" s="40"/>
      <c r="C126" s="220" t="s">
        <v>83</v>
      </c>
      <c r="D126" s="220" t="s">
        <v>133</v>
      </c>
      <c r="E126" s="221" t="s">
        <v>134</v>
      </c>
      <c r="F126" s="222" t="s">
        <v>135</v>
      </c>
      <c r="G126" s="223" t="s">
        <v>136</v>
      </c>
      <c r="H126" s="224">
        <v>112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40</v>
      </c>
      <c r="O126" s="92"/>
      <c r="P126" s="230">
        <f>O126*H126</f>
        <v>0</v>
      </c>
      <c r="Q126" s="230">
        <v>3.0000000000000001E-05</v>
      </c>
      <c r="R126" s="230">
        <f>Q126*H126</f>
        <v>0.0033600000000000001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137</v>
      </c>
      <c r="AT126" s="232" t="s">
        <v>133</v>
      </c>
      <c r="AU126" s="232" t="s">
        <v>85</v>
      </c>
      <c r="AY126" s="18" t="s">
        <v>131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83</v>
      </c>
      <c r="BK126" s="233">
        <f>ROUND(I126*H126,2)</f>
        <v>0</v>
      </c>
      <c r="BL126" s="18" t="s">
        <v>137</v>
      </c>
      <c r="BM126" s="232" t="s">
        <v>138</v>
      </c>
    </row>
    <row r="127" s="2" customFormat="1">
      <c r="A127" s="39"/>
      <c r="B127" s="40"/>
      <c r="C127" s="41"/>
      <c r="D127" s="234" t="s">
        <v>139</v>
      </c>
      <c r="E127" s="41"/>
      <c r="F127" s="235" t="s">
        <v>140</v>
      </c>
      <c r="G127" s="41"/>
      <c r="H127" s="41"/>
      <c r="I127" s="236"/>
      <c r="J127" s="41"/>
      <c r="K127" s="41"/>
      <c r="L127" s="45"/>
      <c r="M127" s="237"/>
      <c r="N127" s="23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85</v>
      </c>
    </row>
    <row r="128" s="13" customFormat="1">
      <c r="A128" s="13"/>
      <c r="B128" s="239"/>
      <c r="C128" s="240"/>
      <c r="D128" s="234" t="s">
        <v>141</v>
      </c>
      <c r="E128" s="241" t="s">
        <v>1</v>
      </c>
      <c r="F128" s="242" t="s">
        <v>142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141</v>
      </c>
      <c r="AU128" s="248" t="s">
        <v>85</v>
      </c>
      <c r="AV128" s="13" t="s">
        <v>83</v>
      </c>
      <c r="AW128" s="13" t="s">
        <v>31</v>
      </c>
      <c r="AX128" s="13" t="s">
        <v>75</v>
      </c>
      <c r="AY128" s="248" t="s">
        <v>131</v>
      </c>
    </row>
    <row r="129" s="14" customFormat="1">
      <c r="A129" s="14"/>
      <c r="B129" s="249"/>
      <c r="C129" s="250"/>
      <c r="D129" s="234" t="s">
        <v>141</v>
      </c>
      <c r="E129" s="251" t="s">
        <v>1</v>
      </c>
      <c r="F129" s="252" t="s">
        <v>143</v>
      </c>
      <c r="G129" s="250"/>
      <c r="H129" s="253">
        <v>112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141</v>
      </c>
      <c r="AU129" s="259" t="s">
        <v>85</v>
      </c>
      <c r="AV129" s="14" t="s">
        <v>85</v>
      </c>
      <c r="AW129" s="14" t="s">
        <v>31</v>
      </c>
      <c r="AX129" s="14" t="s">
        <v>75</v>
      </c>
      <c r="AY129" s="259" t="s">
        <v>131</v>
      </c>
    </row>
    <row r="130" s="15" customFormat="1">
      <c r="A130" s="15"/>
      <c r="B130" s="260"/>
      <c r="C130" s="261"/>
      <c r="D130" s="234" t="s">
        <v>141</v>
      </c>
      <c r="E130" s="262" t="s">
        <v>1</v>
      </c>
      <c r="F130" s="263" t="s">
        <v>144</v>
      </c>
      <c r="G130" s="261"/>
      <c r="H130" s="264">
        <v>112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0" t="s">
        <v>141</v>
      </c>
      <c r="AU130" s="270" t="s">
        <v>85</v>
      </c>
      <c r="AV130" s="15" t="s">
        <v>137</v>
      </c>
      <c r="AW130" s="15" t="s">
        <v>31</v>
      </c>
      <c r="AX130" s="15" t="s">
        <v>83</v>
      </c>
      <c r="AY130" s="270" t="s">
        <v>131</v>
      </c>
    </row>
    <row r="131" s="2" customFormat="1" ht="24.15" customHeight="1">
      <c r="A131" s="39"/>
      <c r="B131" s="40"/>
      <c r="C131" s="220" t="s">
        <v>85</v>
      </c>
      <c r="D131" s="220" t="s">
        <v>133</v>
      </c>
      <c r="E131" s="221" t="s">
        <v>145</v>
      </c>
      <c r="F131" s="222" t="s">
        <v>146</v>
      </c>
      <c r="G131" s="223" t="s">
        <v>147</v>
      </c>
      <c r="H131" s="224">
        <v>14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137</v>
      </c>
      <c r="AT131" s="232" t="s">
        <v>133</v>
      </c>
      <c r="AU131" s="232" t="s">
        <v>85</v>
      </c>
      <c r="AY131" s="18" t="s">
        <v>131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83</v>
      </c>
      <c r="BK131" s="233">
        <f>ROUND(I131*H131,2)</f>
        <v>0</v>
      </c>
      <c r="BL131" s="18" t="s">
        <v>137</v>
      </c>
      <c r="BM131" s="232" t="s">
        <v>148</v>
      </c>
    </row>
    <row r="132" s="2" customFormat="1">
      <c r="A132" s="39"/>
      <c r="B132" s="40"/>
      <c r="C132" s="41"/>
      <c r="D132" s="234" t="s">
        <v>139</v>
      </c>
      <c r="E132" s="41"/>
      <c r="F132" s="235" t="s">
        <v>149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85</v>
      </c>
    </row>
    <row r="133" s="14" customFormat="1">
      <c r="A133" s="14"/>
      <c r="B133" s="249"/>
      <c r="C133" s="250"/>
      <c r="D133" s="234" t="s">
        <v>141</v>
      </c>
      <c r="E133" s="251" t="s">
        <v>1</v>
      </c>
      <c r="F133" s="252" t="s">
        <v>150</v>
      </c>
      <c r="G133" s="250"/>
      <c r="H133" s="253">
        <v>14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141</v>
      </c>
      <c r="AU133" s="259" t="s">
        <v>85</v>
      </c>
      <c r="AV133" s="14" t="s">
        <v>85</v>
      </c>
      <c r="AW133" s="14" t="s">
        <v>31</v>
      </c>
      <c r="AX133" s="14" t="s">
        <v>83</v>
      </c>
      <c r="AY133" s="259" t="s">
        <v>131</v>
      </c>
    </row>
    <row r="134" s="2" customFormat="1" ht="24.15" customHeight="1">
      <c r="A134" s="39"/>
      <c r="B134" s="40"/>
      <c r="C134" s="220" t="s">
        <v>151</v>
      </c>
      <c r="D134" s="220" t="s">
        <v>133</v>
      </c>
      <c r="E134" s="221" t="s">
        <v>152</v>
      </c>
      <c r="F134" s="222" t="s">
        <v>153</v>
      </c>
      <c r="G134" s="223" t="s">
        <v>154</v>
      </c>
      <c r="H134" s="224">
        <v>1.8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40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137</v>
      </c>
      <c r="AT134" s="232" t="s">
        <v>133</v>
      </c>
      <c r="AU134" s="232" t="s">
        <v>85</v>
      </c>
      <c r="AY134" s="18" t="s">
        <v>131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83</v>
      </c>
      <c r="BK134" s="233">
        <f>ROUND(I134*H134,2)</f>
        <v>0</v>
      </c>
      <c r="BL134" s="18" t="s">
        <v>137</v>
      </c>
      <c r="BM134" s="232" t="s">
        <v>155</v>
      </c>
    </row>
    <row r="135" s="2" customFormat="1">
      <c r="A135" s="39"/>
      <c r="B135" s="40"/>
      <c r="C135" s="41"/>
      <c r="D135" s="234" t="s">
        <v>139</v>
      </c>
      <c r="E135" s="41"/>
      <c r="F135" s="235" t="s">
        <v>156</v>
      </c>
      <c r="G135" s="41"/>
      <c r="H135" s="41"/>
      <c r="I135" s="236"/>
      <c r="J135" s="41"/>
      <c r="K135" s="41"/>
      <c r="L135" s="45"/>
      <c r="M135" s="237"/>
      <c r="N135" s="23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85</v>
      </c>
    </row>
    <row r="136" s="13" customFormat="1">
      <c r="A136" s="13"/>
      <c r="B136" s="239"/>
      <c r="C136" s="240"/>
      <c r="D136" s="234" t="s">
        <v>141</v>
      </c>
      <c r="E136" s="241" t="s">
        <v>1</v>
      </c>
      <c r="F136" s="242" t="s">
        <v>157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141</v>
      </c>
      <c r="AU136" s="248" t="s">
        <v>85</v>
      </c>
      <c r="AV136" s="13" t="s">
        <v>83</v>
      </c>
      <c r="AW136" s="13" t="s">
        <v>31</v>
      </c>
      <c r="AX136" s="13" t="s">
        <v>75</v>
      </c>
      <c r="AY136" s="248" t="s">
        <v>131</v>
      </c>
    </row>
    <row r="137" s="14" customFormat="1">
      <c r="A137" s="14"/>
      <c r="B137" s="249"/>
      <c r="C137" s="250"/>
      <c r="D137" s="234" t="s">
        <v>141</v>
      </c>
      <c r="E137" s="251" t="s">
        <v>1</v>
      </c>
      <c r="F137" s="252" t="s">
        <v>158</v>
      </c>
      <c r="G137" s="250"/>
      <c r="H137" s="253">
        <v>1.8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141</v>
      </c>
      <c r="AU137" s="259" t="s">
        <v>85</v>
      </c>
      <c r="AV137" s="14" t="s">
        <v>85</v>
      </c>
      <c r="AW137" s="14" t="s">
        <v>31</v>
      </c>
      <c r="AX137" s="14" t="s">
        <v>83</v>
      </c>
      <c r="AY137" s="259" t="s">
        <v>131</v>
      </c>
    </row>
    <row r="138" s="12" customFormat="1" ht="22.8" customHeight="1">
      <c r="A138" s="12"/>
      <c r="B138" s="204"/>
      <c r="C138" s="205"/>
      <c r="D138" s="206" t="s">
        <v>74</v>
      </c>
      <c r="E138" s="218" t="s">
        <v>137</v>
      </c>
      <c r="F138" s="218" t="s">
        <v>159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SUM(P139:P174)</f>
        <v>0</v>
      </c>
      <c r="Q138" s="212"/>
      <c r="R138" s="213">
        <f>SUM(R139:R174)</f>
        <v>90.090267359999999</v>
      </c>
      <c r="S138" s="212"/>
      <c r="T138" s="214">
        <f>SUM(T139:T174)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83</v>
      </c>
      <c r="AT138" s="216" t="s">
        <v>74</v>
      </c>
      <c r="AU138" s="216" t="s">
        <v>83</v>
      </c>
      <c r="AY138" s="215" t="s">
        <v>131</v>
      </c>
      <c r="BK138" s="217">
        <f>SUM(BK139:BK174)</f>
        <v>0</v>
      </c>
    </row>
    <row r="139" s="2" customFormat="1" ht="24.15" customHeight="1">
      <c r="A139" s="39"/>
      <c r="B139" s="40"/>
      <c r="C139" s="220" t="s">
        <v>137</v>
      </c>
      <c r="D139" s="220" t="s">
        <v>133</v>
      </c>
      <c r="E139" s="221" t="s">
        <v>160</v>
      </c>
      <c r="F139" s="222" t="s">
        <v>161</v>
      </c>
      <c r="G139" s="223" t="s">
        <v>154</v>
      </c>
      <c r="H139" s="224">
        <v>2.8799999999999999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40</v>
      </c>
      <c r="O139" s="92"/>
      <c r="P139" s="230">
        <f>O139*H139</f>
        <v>0</v>
      </c>
      <c r="Q139" s="230">
        <v>2.13408</v>
      </c>
      <c r="R139" s="230">
        <f>Q139*H139</f>
        <v>6.1461503999999998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137</v>
      </c>
      <c r="AT139" s="232" t="s">
        <v>133</v>
      </c>
      <c r="AU139" s="232" t="s">
        <v>85</v>
      </c>
      <c r="AY139" s="18" t="s">
        <v>131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83</v>
      </c>
      <c r="BK139" s="233">
        <f>ROUND(I139*H139,2)</f>
        <v>0</v>
      </c>
      <c r="BL139" s="18" t="s">
        <v>137</v>
      </c>
      <c r="BM139" s="232" t="s">
        <v>162</v>
      </c>
    </row>
    <row r="140" s="2" customFormat="1">
      <c r="A140" s="39"/>
      <c r="B140" s="40"/>
      <c r="C140" s="41"/>
      <c r="D140" s="234" t="s">
        <v>139</v>
      </c>
      <c r="E140" s="41"/>
      <c r="F140" s="235" t="s">
        <v>163</v>
      </c>
      <c r="G140" s="41"/>
      <c r="H140" s="41"/>
      <c r="I140" s="236"/>
      <c r="J140" s="41"/>
      <c r="K140" s="41"/>
      <c r="L140" s="45"/>
      <c r="M140" s="237"/>
      <c r="N140" s="23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139</v>
      </c>
      <c r="AU140" s="18" t="s">
        <v>85</v>
      </c>
    </row>
    <row r="141" s="13" customFormat="1">
      <c r="A141" s="13"/>
      <c r="B141" s="239"/>
      <c r="C141" s="240"/>
      <c r="D141" s="234" t="s">
        <v>141</v>
      </c>
      <c r="E141" s="241" t="s">
        <v>1</v>
      </c>
      <c r="F141" s="242" t="s">
        <v>164</v>
      </c>
      <c r="G141" s="240"/>
      <c r="H141" s="241" t="s">
        <v>1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141</v>
      </c>
      <c r="AU141" s="248" t="s">
        <v>85</v>
      </c>
      <c r="AV141" s="13" t="s">
        <v>83</v>
      </c>
      <c r="AW141" s="13" t="s">
        <v>31</v>
      </c>
      <c r="AX141" s="13" t="s">
        <v>75</v>
      </c>
      <c r="AY141" s="248" t="s">
        <v>131</v>
      </c>
    </row>
    <row r="142" s="14" customFormat="1">
      <c r="A142" s="14"/>
      <c r="B142" s="249"/>
      <c r="C142" s="250"/>
      <c r="D142" s="234" t="s">
        <v>141</v>
      </c>
      <c r="E142" s="251" t="s">
        <v>1</v>
      </c>
      <c r="F142" s="252" t="s">
        <v>165</v>
      </c>
      <c r="G142" s="250"/>
      <c r="H142" s="253">
        <v>2.8799999999999999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141</v>
      </c>
      <c r="AU142" s="259" t="s">
        <v>85</v>
      </c>
      <c r="AV142" s="14" t="s">
        <v>85</v>
      </c>
      <c r="AW142" s="14" t="s">
        <v>31</v>
      </c>
      <c r="AX142" s="14" t="s">
        <v>83</v>
      </c>
      <c r="AY142" s="259" t="s">
        <v>131</v>
      </c>
    </row>
    <row r="143" s="2" customFormat="1" ht="24.15" customHeight="1">
      <c r="A143" s="39"/>
      <c r="B143" s="40"/>
      <c r="C143" s="220" t="s">
        <v>166</v>
      </c>
      <c r="D143" s="220" t="s">
        <v>133</v>
      </c>
      <c r="E143" s="221" t="s">
        <v>167</v>
      </c>
      <c r="F143" s="222" t="s">
        <v>168</v>
      </c>
      <c r="G143" s="223" t="s">
        <v>154</v>
      </c>
      <c r="H143" s="224">
        <v>12.401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40</v>
      </c>
      <c r="O143" s="92"/>
      <c r="P143" s="230">
        <f>O143*H143</f>
        <v>0</v>
      </c>
      <c r="Q143" s="230">
        <v>2.4340799999999998</v>
      </c>
      <c r="R143" s="230">
        <f>Q143*H143</f>
        <v>30.185026079999997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137</v>
      </c>
      <c r="AT143" s="232" t="s">
        <v>133</v>
      </c>
      <c r="AU143" s="232" t="s">
        <v>85</v>
      </c>
      <c r="AY143" s="18" t="s">
        <v>131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83</v>
      </c>
      <c r="BK143" s="233">
        <f>ROUND(I143*H143,2)</f>
        <v>0</v>
      </c>
      <c r="BL143" s="18" t="s">
        <v>137</v>
      </c>
      <c r="BM143" s="232" t="s">
        <v>169</v>
      </c>
    </row>
    <row r="144" s="2" customFormat="1">
      <c r="A144" s="39"/>
      <c r="B144" s="40"/>
      <c r="C144" s="41"/>
      <c r="D144" s="234" t="s">
        <v>139</v>
      </c>
      <c r="E144" s="41"/>
      <c r="F144" s="235" t="s">
        <v>170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85</v>
      </c>
    </row>
    <row r="145" s="13" customFormat="1">
      <c r="A145" s="13"/>
      <c r="B145" s="239"/>
      <c r="C145" s="240"/>
      <c r="D145" s="234" t="s">
        <v>141</v>
      </c>
      <c r="E145" s="241" t="s">
        <v>1</v>
      </c>
      <c r="F145" s="242" t="s">
        <v>171</v>
      </c>
      <c r="G145" s="240"/>
      <c r="H145" s="241" t="s">
        <v>1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141</v>
      </c>
      <c r="AU145" s="248" t="s">
        <v>85</v>
      </c>
      <c r="AV145" s="13" t="s">
        <v>83</v>
      </c>
      <c r="AW145" s="13" t="s">
        <v>31</v>
      </c>
      <c r="AX145" s="13" t="s">
        <v>75</v>
      </c>
      <c r="AY145" s="248" t="s">
        <v>131</v>
      </c>
    </row>
    <row r="146" s="13" customFormat="1">
      <c r="A146" s="13"/>
      <c r="B146" s="239"/>
      <c r="C146" s="240"/>
      <c r="D146" s="234" t="s">
        <v>141</v>
      </c>
      <c r="E146" s="241" t="s">
        <v>1</v>
      </c>
      <c r="F146" s="242" t="s">
        <v>172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141</v>
      </c>
      <c r="AU146" s="248" t="s">
        <v>85</v>
      </c>
      <c r="AV146" s="13" t="s">
        <v>83</v>
      </c>
      <c r="AW146" s="13" t="s">
        <v>31</v>
      </c>
      <c r="AX146" s="13" t="s">
        <v>75</v>
      </c>
      <c r="AY146" s="248" t="s">
        <v>131</v>
      </c>
    </row>
    <row r="147" s="13" customFormat="1">
      <c r="A147" s="13"/>
      <c r="B147" s="239"/>
      <c r="C147" s="240"/>
      <c r="D147" s="234" t="s">
        <v>141</v>
      </c>
      <c r="E147" s="241" t="s">
        <v>1</v>
      </c>
      <c r="F147" s="242" t="s">
        <v>173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141</v>
      </c>
      <c r="AU147" s="248" t="s">
        <v>85</v>
      </c>
      <c r="AV147" s="13" t="s">
        <v>83</v>
      </c>
      <c r="AW147" s="13" t="s">
        <v>31</v>
      </c>
      <c r="AX147" s="13" t="s">
        <v>75</v>
      </c>
      <c r="AY147" s="248" t="s">
        <v>131</v>
      </c>
    </row>
    <row r="148" s="14" customFormat="1">
      <c r="A148" s="14"/>
      <c r="B148" s="249"/>
      <c r="C148" s="250"/>
      <c r="D148" s="234" t="s">
        <v>141</v>
      </c>
      <c r="E148" s="251" t="s">
        <v>1</v>
      </c>
      <c r="F148" s="252" t="s">
        <v>174</v>
      </c>
      <c r="G148" s="250"/>
      <c r="H148" s="253">
        <v>1.3069999999999999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141</v>
      </c>
      <c r="AU148" s="259" t="s">
        <v>85</v>
      </c>
      <c r="AV148" s="14" t="s">
        <v>85</v>
      </c>
      <c r="AW148" s="14" t="s">
        <v>31</v>
      </c>
      <c r="AX148" s="14" t="s">
        <v>75</v>
      </c>
      <c r="AY148" s="259" t="s">
        <v>131</v>
      </c>
    </row>
    <row r="149" s="14" customFormat="1">
      <c r="A149" s="14"/>
      <c r="B149" s="249"/>
      <c r="C149" s="250"/>
      <c r="D149" s="234" t="s">
        <v>141</v>
      </c>
      <c r="E149" s="251" t="s">
        <v>1</v>
      </c>
      <c r="F149" s="252" t="s">
        <v>175</v>
      </c>
      <c r="G149" s="250"/>
      <c r="H149" s="253">
        <v>2.484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141</v>
      </c>
      <c r="AU149" s="259" t="s">
        <v>85</v>
      </c>
      <c r="AV149" s="14" t="s">
        <v>85</v>
      </c>
      <c r="AW149" s="14" t="s">
        <v>31</v>
      </c>
      <c r="AX149" s="14" t="s">
        <v>75</v>
      </c>
      <c r="AY149" s="259" t="s">
        <v>131</v>
      </c>
    </row>
    <row r="150" s="13" customFormat="1">
      <c r="A150" s="13"/>
      <c r="B150" s="239"/>
      <c r="C150" s="240"/>
      <c r="D150" s="234" t="s">
        <v>141</v>
      </c>
      <c r="E150" s="241" t="s">
        <v>1</v>
      </c>
      <c r="F150" s="242" t="s">
        <v>176</v>
      </c>
      <c r="G150" s="240"/>
      <c r="H150" s="241" t="s">
        <v>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141</v>
      </c>
      <c r="AU150" s="248" t="s">
        <v>85</v>
      </c>
      <c r="AV150" s="13" t="s">
        <v>83</v>
      </c>
      <c r="AW150" s="13" t="s">
        <v>31</v>
      </c>
      <c r="AX150" s="13" t="s">
        <v>75</v>
      </c>
      <c r="AY150" s="248" t="s">
        <v>131</v>
      </c>
    </row>
    <row r="151" s="14" customFormat="1">
      <c r="A151" s="14"/>
      <c r="B151" s="249"/>
      <c r="C151" s="250"/>
      <c r="D151" s="234" t="s">
        <v>141</v>
      </c>
      <c r="E151" s="251" t="s">
        <v>1</v>
      </c>
      <c r="F151" s="252" t="s">
        <v>177</v>
      </c>
      <c r="G151" s="250"/>
      <c r="H151" s="253">
        <v>2.835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141</v>
      </c>
      <c r="AU151" s="259" t="s">
        <v>85</v>
      </c>
      <c r="AV151" s="14" t="s">
        <v>85</v>
      </c>
      <c r="AW151" s="14" t="s">
        <v>31</v>
      </c>
      <c r="AX151" s="14" t="s">
        <v>75</v>
      </c>
      <c r="AY151" s="259" t="s">
        <v>131</v>
      </c>
    </row>
    <row r="152" s="13" customFormat="1">
      <c r="A152" s="13"/>
      <c r="B152" s="239"/>
      <c r="C152" s="240"/>
      <c r="D152" s="234" t="s">
        <v>141</v>
      </c>
      <c r="E152" s="241" t="s">
        <v>1</v>
      </c>
      <c r="F152" s="242" t="s">
        <v>178</v>
      </c>
      <c r="G152" s="240"/>
      <c r="H152" s="241" t="s">
        <v>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141</v>
      </c>
      <c r="AU152" s="248" t="s">
        <v>85</v>
      </c>
      <c r="AV152" s="13" t="s">
        <v>83</v>
      </c>
      <c r="AW152" s="13" t="s">
        <v>31</v>
      </c>
      <c r="AX152" s="13" t="s">
        <v>75</v>
      </c>
      <c r="AY152" s="248" t="s">
        <v>131</v>
      </c>
    </row>
    <row r="153" s="14" customFormat="1">
      <c r="A153" s="14"/>
      <c r="B153" s="249"/>
      <c r="C153" s="250"/>
      <c r="D153" s="234" t="s">
        <v>141</v>
      </c>
      <c r="E153" s="251" t="s">
        <v>1</v>
      </c>
      <c r="F153" s="252" t="s">
        <v>179</v>
      </c>
      <c r="G153" s="250"/>
      <c r="H153" s="253">
        <v>5.7750000000000004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141</v>
      </c>
      <c r="AU153" s="259" t="s">
        <v>85</v>
      </c>
      <c r="AV153" s="14" t="s">
        <v>85</v>
      </c>
      <c r="AW153" s="14" t="s">
        <v>31</v>
      </c>
      <c r="AX153" s="14" t="s">
        <v>75</v>
      </c>
      <c r="AY153" s="259" t="s">
        <v>131</v>
      </c>
    </row>
    <row r="154" s="15" customFormat="1">
      <c r="A154" s="15"/>
      <c r="B154" s="260"/>
      <c r="C154" s="261"/>
      <c r="D154" s="234" t="s">
        <v>141</v>
      </c>
      <c r="E154" s="262" t="s">
        <v>1</v>
      </c>
      <c r="F154" s="263" t="s">
        <v>144</v>
      </c>
      <c r="G154" s="261"/>
      <c r="H154" s="264">
        <v>12.401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0" t="s">
        <v>141</v>
      </c>
      <c r="AU154" s="270" t="s">
        <v>85</v>
      </c>
      <c r="AV154" s="15" t="s">
        <v>137</v>
      </c>
      <c r="AW154" s="15" t="s">
        <v>31</v>
      </c>
      <c r="AX154" s="15" t="s">
        <v>83</v>
      </c>
      <c r="AY154" s="270" t="s">
        <v>131</v>
      </c>
    </row>
    <row r="155" s="2" customFormat="1" ht="37.8" customHeight="1">
      <c r="A155" s="39"/>
      <c r="B155" s="40"/>
      <c r="C155" s="220" t="s">
        <v>98</v>
      </c>
      <c r="D155" s="220" t="s">
        <v>133</v>
      </c>
      <c r="E155" s="221" t="s">
        <v>180</v>
      </c>
      <c r="F155" s="222" t="s">
        <v>181</v>
      </c>
      <c r="G155" s="223" t="s">
        <v>154</v>
      </c>
      <c r="H155" s="224">
        <v>22.085999999999999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40</v>
      </c>
      <c r="O155" s="92"/>
      <c r="P155" s="230">
        <f>O155*H155</f>
        <v>0</v>
      </c>
      <c r="Q155" s="230">
        <v>2.4340799999999998</v>
      </c>
      <c r="R155" s="230">
        <f>Q155*H155</f>
        <v>53.759090879999995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137</v>
      </c>
      <c r="AT155" s="232" t="s">
        <v>133</v>
      </c>
      <c r="AU155" s="232" t="s">
        <v>85</v>
      </c>
      <c r="AY155" s="18" t="s">
        <v>131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83</v>
      </c>
      <c r="BK155" s="233">
        <f>ROUND(I155*H155,2)</f>
        <v>0</v>
      </c>
      <c r="BL155" s="18" t="s">
        <v>137</v>
      </c>
      <c r="BM155" s="232" t="s">
        <v>182</v>
      </c>
    </row>
    <row r="156" s="2" customFormat="1">
      <c r="A156" s="39"/>
      <c r="B156" s="40"/>
      <c r="C156" s="41"/>
      <c r="D156" s="234" t="s">
        <v>139</v>
      </c>
      <c r="E156" s="41"/>
      <c r="F156" s="235" t="s">
        <v>183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85</v>
      </c>
    </row>
    <row r="157" s="13" customFormat="1">
      <c r="A157" s="13"/>
      <c r="B157" s="239"/>
      <c r="C157" s="240"/>
      <c r="D157" s="234" t="s">
        <v>141</v>
      </c>
      <c r="E157" s="241" t="s">
        <v>1</v>
      </c>
      <c r="F157" s="242" t="s">
        <v>184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141</v>
      </c>
      <c r="AU157" s="248" t="s">
        <v>85</v>
      </c>
      <c r="AV157" s="13" t="s">
        <v>83</v>
      </c>
      <c r="AW157" s="13" t="s">
        <v>31</v>
      </c>
      <c r="AX157" s="13" t="s">
        <v>75</v>
      </c>
      <c r="AY157" s="248" t="s">
        <v>131</v>
      </c>
    </row>
    <row r="158" s="13" customFormat="1">
      <c r="A158" s="13"/>
      <c r="B158" s="239"/>
      <c r="C158" s="240"/>
      <c r="D158" s="234" t="s">
        <v>141</v>
      </c>
      <c r="E158" s="241" t="s">
        <v>1</v>
      </c>
      <c r="F158" s="242" t="s">
        <v>185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141</v>
      </c>
      <c r="AU158" s="248" t="s">
        <v>85</v>
      </c>
      <c r="AV158" s="13" t="s">
        <v>83</v>
      </c>
      <c r="AW158" s="13" t="s">
        <v>31</v>
      </c>
      <c r="AX158" s="13" t="s">
        <v>75</v>
      </c>
      <c r="AY158" s="248" t="s">
        <v>131</v>
      </c>
    </row>
    <row r="159" s="13" customFormat="1">
      <c r="A159" s="13"/>
      <c r="B159" s="239"/>
      <c r="C159" s="240"/>
      <c r="D159" s="234" t="s">
        <v>141</v>
      </c>
      <c r="E159" s="241" t="s">
        <v>1</v>
      </c>
      <c r="F159" s="242" t="s">
        <v>186</v>
      </c>
      <c r="G159" s="240"/>
      <c r="H159" s="241" t="s">
        <v>1</v>
      </c>
      <c r="I159" s="243"/>
      <c r="J159" s="240"/>
      <c r="K159" s="240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141</v>
      </c>
      <c r="AU159" s="248" t="s">
        <v>85</v>
      </c>
      <c r="AV159" s="13" t="s">
        <v>83</v>
      </c>
      <c r="AW159" s="13" t="s">
        <v>31</v>
      </c>
      <c r="AX159" s="13" t="s">
        <v>75</v>
      </c>
      <c r="AY159" s="248" t="s">
        <v>131</v>
      </c>
    </row>
    <row r="160" s="14" customFormat="1">
      <c r="A160" s="14"/>
      <c r="B160" s="249"/>
      <c r="C160" s="250"/>
      <c r="D160" s="234" t="s">
        <v>141</v>
      </c>
      <c r="E160" s="251" t="s">
        <v>1</v>
      </c>
      <c r="F160" s="252" t="s">
        <v>187</v>
      </c>
      <c r="G160" s="250"/>
      <c r="H160" s="253">
        <v>4.3559999999999999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141</v>
      </c>
      <c r="AU160" s="259" t="s">
        <v>85</v>
      </c>
      <c r="AV160" s="14" t="s">
        <v>85</v>
      </c>
      <c r="AW160" s="14" t="s">
        <v>31</v>
      </c>
      <c r="AX160" s="14" t="s">
        <v>75</v>
      </c>
      <c r="AY160" s="259" t="s">
        <v>131</v>
      </c>
    </row>
    <row r="161" s="14" customFormat="1">
      <c r="A161" s="14"/>
      <c r="B161" s="249"/>
      <c r="C161" s="250"/>
      <c r="D161" s="234" t="s">
        <v>141</v>
      </c>
      <c r="E161" s="251" t="s">
        <v>1</v>
      </c>
      <c r="F161" s="252" t="s">
        <v>188</v>
      </c>
      <c r="G161" s="250"/>
      <c r="H161" s="253">
        <v>8.2799999999999994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141</v>
      </c>
      <c r="AU161" s="259" t="s">
        <v>85</v>
      </c>
      <c r="AV161" s="14" t="s">
        <v>85</v>
      </c>
      <c r="AW161" s="14" t="s">
        <v>31</v>
      </c>
      <c r="AX161" s="14" t="s">
        <v>75</v>
      </c>
      <c r="AY161" s="259" t="s">
        <v>131</v>
      </c>
    </row>
    <row r="162" s="13" customFormat="1">
      <c r="A162" s="13"/>
      <c r="B162" s="239"/>
      <c r="C162" s="240"/>
      <c r="D162" s="234" t="s">
        <v>141</v>
      </c>
      <c r="E162" s="241" t="s">
        <v>1</v>
      </c>
      <c r="F162" s="242" t="s">
        <v>189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141</v>
      </c>
      <c r="AU162" s="248" t="s">
        <v>85</v>
      </c>
      <c r="AV162" s="13" t="s">
        <v>83</v>
      </c>
      <c r="AW162" s="13" t="s">
        <v>31</v>
      </c>
      <c r="AX162" s="13" t="s">
        <v>75</v>
      </c>
      <c r="AY162" s="248" t="s">
        <v>131</v>
      </c>
    </row>
    <row r="163" s="14" customFormat="1">
      <c r="A163" s="14"/>
      <c r="B163" s="249"/>
      <c r="C163" s="250"/>
      <c r="D163" s="234" t="s">
        <v>141</v>
      </c>
      <c r="E163" s="251" t="s">
        <v>1</v>
      </c>
      <c r="F163" s="252" t="s">
        <v>190</v>
      </c>
      <c r="G163" s="250"/>
      <c r="H163" s="253">
        <v>9.4499999999999993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141</v>
      </c>
      <c r="AU163" s="259" t="s">
        <v>85</v>
      </c>
      <c r="AV163" s="14" t="s">
        <v>85</v>
      </c>
      <c r="AW163" s="14" t="s">
        <v>31</v>
      </c>
      <c r="AX163" s="14" t="s">
        <v>75</v>
      </c>
      <c r="AY163" s="259" t="s">
        <v>131</v>
      </c>
    </row>
    <row r="164" s="15" customFormat="1">
      <c r="A164" s="15"/>
      <c r="B164" s="260"/>
      <c r="C164" s="261"/>
      <c r="D164" s="234" t="s">
        <v>141</v>
      </c>
      <c r="E164" s="262" t="s">
        <v>1</v>
      </c>
      <c r="F164" s="263" t="s">
        <v>144</v>
      </c>
      <c r="G164" s="261"/>
      <c r="H164" s="264">
        <v>22.085999999999999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0" t="s">
        <v>141</v>
      </c>
      <c r="AU164" s="270" t="s">
        <v>85</v>
      </c>
      <c r="AV164" s="15" t="s">
        <v>137</v>
      </c>
      <c r="AW164" s="15" t="s">
        <v>31</v>
      </c>
      <c r="AX164" s="15" t="s">
        <v>83</v>
      </c>
      <c r="AY164" s="270" t="s">
        <v>131</v>
      </c>
    </row>
    <row r="165" s="2" customFormat="1" ht="24.15" customHeight="1">
      <c r="A165" s="39"/>
      <c r="B165" s="40"/>
      <c r="C165" s="220" t="s">
        <v>191</v>
      </c>
      <c r="D165" s="220" t="s">
        <v>133</v>
      </c>
      <c r="E165" s="221" t="s">
        <v>192</v>
      </c>
      <c r="F165" s="222" t="s">
        <v>193</v>
      </c>
      <c r="G165" s="223" t="s">
        <v>194</v>
      </c>
      <c r="H165" s="224">
        <v>43.359999999999999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40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137</v>
      </c>
      <c r="AT165" s="232" t="s">
        <v>133</v>
      </c>
      <c r="AU165" s="232" t="s">
        <v>85</v>
      </c>
      <c r="AY165" s="18" t="s">
        <v>131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83</v>
      </c>
      <c r="BK165" s="233">
        <f>ROUND(I165*H165,2)</f>
        <v>0</v>
      </c>
      <c r="BL165" s="18" t="s">
        <v>137</v>
      </c>
      <c r="BM165" s="232" t="s">
        <v>195</v>
      </c>
    </row>
    <row r="166" s="2" customFormat="1">
      <c r="A166" s="39"/>
      <c r="B166" s="40"/>
      <c r="C166" s="41"/>
      <c r="D166" s="234" t="s">
        <v>139</v>
      </c>
      <c r="E166" s="41"/>
      <c r="F166" s="235" t="s">
        <v>196</v>
      </c>
      <c r="G166" s="41"/>
      <c r="H166" s="41"/>
      <c r="I166" s="236"/>
      <c r="J166" s="41"/>
      <c r="K166" s="41"/>
      <c r="L166" s="45"/>
      <c r="M166" s="237"/>
      <c r="N166" s="23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85</v>
      </c>
    </row>
    <row r="167" s="13" customFormat="1">
      <c r="A167" s="13"/>
      <c r="B167" s="239"/>
      <c r="C167" s="240"/>
      <c r="D167" s="234" t="s">
        <v>141</v>
      </c>
      <c r="E167" s="241" t="s">
        <v>1</v>
      </c>
      <c r="F167" s="242" t="s">
        <v>197</v>
      </c>
      <c r="G167" s="240"/>
      <c r="H167" s="241" t="s">
        <v>1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141</v>
      </c>
      <c r="AU167" s="248" t="s">
        <v>85</v>
      </c>
      <c r="AV167" s="13" t="s">
        <v>83</v>
      </c>
      <c r="AW167" s="13" t="s">
        <v>31</v>
      </c>
      <c r="AX167" s="13" t="s">
        <v>75</v>
      </c>
      <c r="AY167" s="248" t="s">
        <v>131</v>
      </c>
    </row>
    <row r="168" s="14" customFormat="1">
      <c r="A168" s="14"/>
      <c r="B168" s="249"/>
      <c r="C168" s="250"/>
      <c r="D168" s="234" t="s">
        <v>141</v>
      </c>
      <c r="E168" s="251" t="s">
        <v>1</v>
      </c>
      <c r="F168" s="252" t="s">
        <v>198</v>
      </c>
      <c r="G168" s="250"/>
      <c r="H168" s="253">
        <v>8.8000000000000007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141</v>
      </c>
      <c r="AU168" s="259" t="s">
        <v>85</v>
      </c>
      <c r="AV168" s="14" t="s">
        <v>85</v>
      </c>
      <c r="AW168" s="14" t="s">
        <v>31</v>
      </c>
      <c r="AX168" s="14" t="s">
        <v>75</v>
      </c>
      <c r="AY168" s="259" t="s">
        <v>131</v>
      </c>
    </row>
    <row r="169" s="13" customFormat="1">
      <c r="A169" s="13"/>
      <c r="B169" s="239"/>
      <c r="C169" s="240"/>
      <c r="D169" s="234" t="s">
        <v>141</v>
      </c>
      <c r="E169" s="241" t="s">
        <v>1</v>
      </c>
      <c r="F169" s="242" t="s">
        <v>172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141</v>
      </c>
      <c r="AU169" s="248" t="s">
        <v>85</v>
      </c>
      <c r="AV169" s="13" t="s">
        <v>83</v>
      </c>
      <c r="AW169" s="13" t="s">
        <v>31</v>
      </c>
      <c r="AX169" s="13" t="s">
        <v>75</v>
      </c>
      <c r="AY169" s="248" t="s">
        <v>131</v>
      </c>
    </row>
    <row r="170" s="14" customFormat="1">
      <c r="A170" s="14"/>
      <c r="B170" s="249"/>
      <c r="C170" s="250"/>
      <c r="D170" s="234" t="s">
        <v>141</v>
      </c>
      <c r="E170" s="251" t="s">
        <v>1</v>
      </c>
      <c r="F170" s="252" t="s">
        <v>199</v>
      </c>
      <c r="G170" s="250"/>
      <c r="H170" s="253">
        <v>7.2599999999999998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141</v>
      </c>
      <c r="AU170" s="259" t="s">
        <v>85</v>
      </c>
      <c r="AV170" s="14" t="s">
        <v>85</v>
      </c>
      <c r="AW170" s="14" t="s">
        <v>31</v>
      </c>
      <c r="AX170" s="14" t="s">
        <v>75</v>
      </c>
      <c r="AY170" s="259" t="s">
        <v>131</v>
      </c>
    </row>
    <row r="171" s="14" customFormat="1">
      <c r="A171" s="14"/>
      <c r="B171" s="249"/>
      <c r="C171" s="250"/>
      <c r="D171" s="234" t="s">
        <v>141</v>
      </c>
      <c r="E171" s="251" t="s">
        <v>1</v>
      </c>
      <c r="F171" s="252" t="s">
        <v>200</v>
      </c>
      <c r="G171" s="250"/>
      <c r="H171" s="253">
        <v>13.800000000000001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141</v>
      </c>
      <c r="AU171" s="259" t="s">
        <v>85</v>
      </c>
      <c r="AV171" s="14" t="s">
        <v>85</v>
      </c>
      <c r="AW171" s="14" t="s">
        <v>31</v>
      </c>
      <c r="AX171" s="14" t="s">
        <v>75</v>
      </c>
      <c r="AY171" s="259" t="s">
        <v>131</v>
      </c>
    </row>
    <row r="172" s="13" customFormat="1">
      <c r="A172" s="13"/>
      <c r="B172" s="239"/>
      <c r="C172" s="240"/>
      <c r="D172" s="234" t="s">
        <v>141</v>
      </c>
      <c r="E172" s="241" t="s">
        <v>1</v>
      </c>
      <c r="F172" s="242" t="s">
        <v>201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141</v>
      </c>
      <c r="AU172" s="248" t="s">
        <v>85</v>
      </c>
      <c r="AV172" s="13" t="s">
        <v>83</v>
      </c>
      <c r="AW172" s="13" t="s">
        <v>31</v>
      </c>
      <c r="AX172" s="13" t="s">
        <v>75</v>
      </c>
      <c r="AY172" s="248" t="s">
        <v>131</v>
      </c>
    </row>
    <row r="173" s="14" customFormat="1">
      <c r="A173" s="14"/>
      <c r="B173" s="249"/>
      <c r="C173" s="250"/>
      <c r="D173" s="234" t="s">
        <v>141</v>
      </c>
      <c r="E173" s="251" t="s">
        <v>1</v>
      </c>
      <c r="F173" s="252" t="s">
        <v>202</v>
      </c>
      <c r="G173" s="250"/>
      <c r="H173" s="253">
        <v>13.5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141</v>
      </c>
      <c r="AU173" s="259" t="s">
        <v>85</v>
      </c>
      <c r="AV173" s="14" t="s">
        <v>85</v>
      </c>
      <c r="AW173" s="14" t="s">
        <v>31</v>
      </c>
      <c r="AX173" s="14" t="s">
        <v>75</v>
      </c>
      <c r="AY173" s="259" t="s">
        <v>131</v>
      </c>
    </row>
    <row r="174" s="15" customFormat="1">
      <c r="A174" s="15"/>
      <c r="B174" s="260"/>
      <c r="C174" s="261"/>
      <c r="D174" s="234" t="s">
        <v>141</v>
      </c>
      <c r="E174" s="262" t="s">
        <v>1</v>
      </c>
      <c r="F174" s="263" t="s">
        <v>144</v>
      </c>
      <c r="G174" s="261"/>
      <c r="H174" s="264">
        <v>43.359999999999999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141</v>
      </c>
      <c r="AU174" s="270" t="s">
        <v>85</v>
      </c>
      <c r="AV174" s="15" t="s">
        <v>137</v>
      </c>
      <c r="AW174" s="15" t="s">
        <v>31</v>
      </c>
      <c r="AX174" s="15" t="s">
        <v>83</v>
      </c>
      <c r="AY174" s="270" t="s">
        <v>131</v>
      </c>
    </row>
    <row r="175" s="12" customFormat="1" ht="22.8" customHeight="1">
      <c r="A175" s="12"/>
      <c r="B175" s="204"/>
      <c r="C175" s="205"/>
      <c r="D175" s="206" t="s">
        <v>74</v>
      </c>
      <c r="E175" s="218" t="s">
        <v>98</v>
      </c>
      <c r="F175" s="218" t="s">
        <v>203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SUM(P176:P187)</f>
        <v>0</v>
      </c>
      <c r="Q175" s="212"/>
      <c r="R175" s="213">
        <f>SUM(R176:R187)</f>
        <v>3.2255249199999998</v>
      </c>
      <c r="S175" s="212"/>
      <c r="T175" s="214">
        <f>SUM(T176:T187)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83</v>
      </c>
      <c r="AT175" s="216" t="s">
        <v>74</v>
      </c>
      <c r="AU175" s="216" t="s">
        <v>83</v>
      </c>
      <c r="AY175" s="215" t="s">
        <v>131</v>
      </c>
      <c r="BK175" s="217">
        <f>SUM(BK176:BK187)</f>
        <v>0</v>
      </c>
    </row>
    <row r="176" s="2" customFormat="1" ht="33" customHeight="1">
      <c r="A176" s="39"/>
      <c r="B176" s="40"/>
      <c r="C176" s="220" t="s">
        <v>204</v>
      </c>
      <c r="D176" s="220" t="s">
        <v>133</v>
      </c>
      <c r="E176" s="221" t="s">
        <v>205</v>
      </c>
      <c r="F176" s="222" t="s">
        <v>206</v>
      </c>
      <c r="G176" s="223" t="s">
        <v>194</v>
      </c>
      <c r="H176" s="224">
        <v>58.582000000000001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40</v>
      </c>
      <c r="O176" s="92"/>
      <c r="P176" s="230">
        <f>O176*H176</f>
        <v>0</v>
      </c>
      <c r="Q176" s="230">
        <v>0.055059999999999998</v>
      </c>
      <c r="R176" s="230">
        <f>Q176*H176</f>
        <v>3.2255249199999998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137</v>
      </c>
      <c r="AT176" s="232" t="s">
        <v>133</v>
      </c>
      <c r="AU176" s="232" t="s">
        <v>85</v>
      </c>
      <c r="AY176" s="18" t="s">
        <v>131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83</v>
      </c>
      <c r="BK176" s="233">
        <f>ROUND(I176*H176,2)</f>
        <v>0</v>
      </c>
      <c r="BL176" s="18" t="s">
        <v>137</v>
      </c>
      <c r="BM176" s="232" t="s">
        <v>207</v>
      </c>
    </row>
    <row r="177" s="2" customFormat="1">
      <c r="A177" s="39"/>
      <c r="B177" s="40"/>
      <c r="C177" s="41"/>
      <c r="D177" s="234" t="s">
        <v>139</v>
      </c>
      <c r="E177" s="41"/>
      <c r="F177" s="235" t="s">
        <v>208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139</v>
      </c>
      <c r="AU177" s="18" t="s">
        <v>85</v>
      </c>
    </row>
    <row r="178" s="13" customFormat="1">
      <c r="A178" s="13"/>
      <c r="B178" s="239"/>
      <c r="C178" s="240"/>
      <c r="D178" s="234" t="s">
        <v>141</v>
      </c>
      <c r="E178" s="241" t="s">
        <v>1</v>
      </c>
      <c r="F178" s="242" t="s">
        <v>209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141</v>
      </c>
      <c r="AU178" s="248" t="s">
        <v>85</v>
      </c>
      <c r="AV178" s="13" t="s">
        <v>83</v>
      </c>
      <c r="AW178" s="13" t="s">
        <v>31</v>
      </c>
      <c r="AX178" s="13" t="s">
        <v>75</v>
      </c>
      <c r="AY178" s="248" t="s">
        <v>131</v>
      </c>
    </row>
    <row r="179" s="14" customFormat="1">
      <c r="A179" s="14"/>
      <c r="B179" s="249"/>
      <c r="C179" s="250"/>
      <c r="D179" s="234" t="s">
        <v>141</v>
      </c>
      <c r="E179" s="251" t="s">
        <v>1</v>
      </c>
      <c r="F179" s="252" t="s">
        <v>210</v>
      </c>
      <c r="G179" s="250"/>
      <c r="H179" s="253">
        <v>1.6799999999999999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141</v>
      </c>
      <c r="AU179" s="259" t="s">
        <v>85</v>
      </c>
      <c r="AV179" s="14" t="s">
        <v>85</v>
      </c>
      <c r="AW179" s="14" t="s">
        <v>31</v>
      </c>
      <c r="AX179" s="14" t="s">
        <v>75</v>
      </c>
      <c r="AY179" s="259" t="s">
        <v>131</v>
      </c>
    </row>
    <row r="180" s="14" customFormat="1">
      <c r="A180" s="14"/>
      <c r="B180" s="249"/>
      <c r="C180" s="250"/>
      <c r="D180" s="234" t="s">
        <v>141</v>
      </c>
      <c r="E180" s="251" t="s">
        <v>1</v>
      </c>
      <c r="F180" s="252" t="s">
        <v>211</v>
      </c>
      <c r="G180" s="250"/>
      <c r="H180" s="253">
        <v>19.265999999999998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141</v>
      </c>
      <c r="AU180" s="259" t="s">
        <v>85</v>
      </c>
      <c r="AV180" s="14" t="s">
        <v>85</v>
      </c>
      <c r="AW180" s="14" t="s">
        <v>31</v>
      </c>
      <c r="AX180" s="14" t="s">
        <v>75</v>
      </c>
      <c r="AY180" s="259" t="s">
        <v>131</v>
      </c>
    </row>
    <row r="181" s="16" customFormat="1">
      <c r="A181" s="16"/>
      <c r="B181" s="271"/>
      <c r="C181" s="272"/>
      <c r="D181" s="234" t="s">
        <v>141</v>
      </c>
      <c r="E181" s="273" t="s">
        <v>1</v>
      </c>
      <c r="F181" s="274" t="s">
        <v>212</v>
      </c>
      <c r="G181" s="272"/>
      <c r="H181" s="275">
        <v>20.946000000000002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81" t="s">
        <v>141</v>
      </c>
      <c r="AU181" s="281" t="s">
        <v>85</v>
      </c>
      <c r="AV181" s="16" t="s">
        <v>151</v>
      </c>
      <c r="AW181" s="16" t="s">
        <v>31</v>
      </c>
      <c r="AX181" s="16" t="s">
        <v>75</v>
      </c>
      <c r="AY181" s="281" t="s">
        <v>131</v>
      </c>
    </row>
    <row r="182" s="13" customFormat="1">
      <c r="A182" s="13"/>
      <c r="B182" s="239"/>
      <c r="C182" s="240"/>
      <c r="D182" s="234" t="s">
        <v>141</v>
      </c>
      <c r="E182" s="241" t="s">
        <v>1</v>
      </c>
      <c r="F182" s="242" t="s">
        <v>213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141</v>
      </c>
      <c r="AU182" s="248" t="s">
        <v>85</v>
      </c>
      <c r="AV182" s="13" t="s">
        <v>83</v>
      </c>
      <c r="AW182" s="13" t="s">
        <v>31</v>
      </c>
      <c r="AX182" s="13" t="s">
        <v>75</v>
      </c>
      <c r="AY182" s="248" t="s">
        <v>131</v>
      </c>
    </row>
    <row r="183" s="14" customFormat="1">
      <c r="A183" s="14"/>
      <c r="B183" s="249"/>
      <c r="C183" s="250"/>
      <c r="D183" s="234" t="s">
        <v>141</v>
      </c>
      <c r="E183" s="251" t="s">
        <v>1</v>
      </c>
      <c r="F183" s="252" t="s">
        <v>214</v>
      </c>
      <c r="G183" s="250"/>
      <c r="H183" s="253">
        <v>20.609999999999999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141</v>
      </c>
      <c r="AU183" s="259" t="s">
        <v>85</v>
      </c>
      <c r="AV183" s="14" t="s">
        <v>85</v>
      </c>
      <c r="AW183" s="14" t="s">
        <v>31</v>
      </c>
      <c r="AX183" s="14" t="s">
        <v>75</v>
      </c>
      <c r="AY183" s="259" t="s">
        <v>131</v>
      </c>
    </row>
    <row r="184" s="14" customFormat="1">
      <c r="A184" s="14"/>
      <c r="B184" s="249"/>
      <c r="C184" s="250"/>
      <c r="D184" s="234" t="s">
        <v>141</v>
      </c>
      <c r="E184" s="251" t="s">
        <v>1</v>
      </c>
      <c r="F184" s="252" t="s">
        <v>215</v>
      </c>
      <c r="G184" s="250"/>
      <c r="H184" s="253">
        <v>15.640000000000001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141</v>
      </c>
      <c r="AU184" s="259" t="s">
        <v>85</v>
      </c>
      <c r="AV184" s="14" t="s">
        <v>85</v>
      </c>
      <c r="AW184" s="14" t="s">
        <v>31</v>
      </c>
      <c r="AX184" s="14" t="s">
        <v>75</v>
      </c>
      <c r="AY184" s="259" t="s">
        <v>131</v>
      </c>
    </row>
    <row r="185" s="14" customFormat="1">
      <c r="A185" s="14"/>
      <c r="B185" s="249"/>
      <c r="C185" s="250"/>
      <c r="D185" s="234" t="s">
        <v>141</v>
      </c>
      <c r="E185" s="251" t="s">
        <v>1</v>
      </c>
      <c r="F185" s="252" t="s">
        <v>216</v>
      </c>
      <c r="G185" s="250"/>
      <c r="H185" s="253">
        <v>1.3859999999999999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141</v>
      </c>
      <c r="AU185" s="259" t="s">
        <v>85</v>
      </c>
      <c r="AV185" s="14" t="s">
        <v>85</v>
      </c>
      <c r="AW185" s="14" t="s">
        <v>31</v>
      </c>
      <c r="AX185" s="14" t="s">
        <v>75</v>
      </c>
      <c r="AY185" s="259" t="s">
        <v>131</v>
      </c>
    </row>
    <row r="186" s="16" customFormat="1">
      <c r="A186" s="16"/>
      <c r="B186" s="271"/>
      <c r="C186" s="272"/>
      <c r="D186" s="234" t="s">
        <v>141</v>
      </c>
      <c r="E186" s="273" t="s">
        <v>1</v>
      </c>
      <c r="F186" s="274" t="s">
        <v>212</v>
      </c>
      <c r="G186" s="272"/>
      <c r="H186" s="275">
        <v>37.636000000000003</v>
      </c>
      <c r="I186" s="276"/>
      <c r="J186" s="272"/>
      <c r="K186" s="272"/>
      <c r="L186" s="277"/>
      <c r="M186" s="278"/>
      <c r="N186" s="279"/>
      <c r="O186" s="279"/>
      <c r="P186" s="279"/>
      <c r="Q186" s="279"/>
      <c r="R186" s="279"/>
      <c r="S186" s="279"/>
      <c r="T186" s="280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81" t="s">
        <v>141</v>
      </c>
      <c r="AU186" s="281" t="s">
        <v>85</v>
      </c>
      <c r="AV186" s="16" t="s">
        <v>151</v>
      </c>
      <c r="AW186" s="16" t="s">
        <v>31</v>
      </c>
      <c r="AX186" s="16" t="s">
        <v>75</v>
      </c>
      <c r="AY186" s="281" t="s">
        <v>131</v>
      </c>
    </row>
    <row r="187" s="15" customFormat="1">
      <c r="A187" s="15"/>
      <c r="B187" s="260"/>
      <c r="C187" s="261"/>
      <c r="D187" s="234" t="s">
        <v>141</v>
      </c>
      <c r="E187" s="262" t="s">
        <v>1</v>
      </c>
      <c r="F187" s="263" t="s">
        <v>144</v>
      </c>
      <c r="G187" s="261"/>
      <c r="H187" s="264">
        <v>58.582000000000001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0" t="s">
        <v>141</v>
      </c>
      <c r="AU187" s="270" t="s">
        <v>85</v>
      </c>
      <c r="AV187" s="15" t="s">
        <v>137</v>
      </c>
      <c r="AW187" s="15" t="s">
        <v>31</v>
      </c>
      <c r="AX187" s="15" t="s">
        <v>83</v>
      </c>
      <c r="AY187" s="270" t="s">
        <v>131</v>
      </c>
    </row>
    <row r="188" s="12" customFormat="1" ht="22.8" customHeight="1">
      <c r="A188" s="12"/>
      <c r="B188" s="204"/>
      <c r="C188" s="205"/>
      <c r="D188" s="206" t="s">
        <v>74</v>
      </c>
      <c r="E188" s="218" t="s">
        <v>217</v>
      </c>
      <c r="F188" s="218" t="s">
        <v>218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SUM(P189:P231)</f>
        <v>0</v>
      </c>
      <c r="Q188" s="212"/>
      <c r="R188" s="213">
        <f>SUM(R189:R231)</f>
        <v>0.063250000000000001</v>
      </c>
      <c r="S188" s="212"/>
      <c r="T188" s="214">
        <f>SUM(T189:T231)</f>
        <v>1.185476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83</v>
      </c>
      <c r="AT188" s="216" t="s">
        <v>74</v>
      </c>
      <c r="AU188" s="216" t="s">
        <v>83</v>
      </c>
      <c r="AY188" s="215" t="s">
        <v>131</v>
      </c>
      <c r="BK188" s="217">
        <f>SUM(BK189:BK231)</f>
        <v>0</v>
      </c>
    </row>
    <row r="189" s="2" customFormat="1" ht="24.15" customHeight="1">
      <c r="A189" s="39"/>
      <c r="B189" s="40"/>
      <c r="C189" s="220" t="s">
        <v>217</v>
      </c>
      <c r="D189" s="220" t="s">
        <v>133</v>
      </c>
      <c r="E189" s="221" t="s">
        <v>219</v>
      </c>
      <c r="F189" s="222" t="s">
        <v>220</v>
      </c>
      <c r="G189" s="223" t="s">
        <v>194</v>
      </c>
      <c r="H189" s="224">
        <v>95.245000000000005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40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137</v>
      </c>
      <c r="AT189" s="232" t="s">
        <v>133</v>
      </c>
      <c r="AU189" s="232" t="s">
        <v>85</v>
      </c>
      <c r="AY189" s="18" t="s">
        <v>131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83</v>
      </c>
      <c r="BK189" s="233">
        <f>ROUND(I189*H189,2)</f>
        <v>0</v>
      </c>
      <c r="BL189" s="18" t="s">
        <v>137</v>
      </c>
      <c r="BM189" s="232" t="s">
        <v>221</v>
      </c>
    </row>
    <row r="190" s="2" customFormat="1">
      <c r="A190" s="39"/>
      <c r="B190" s="40"/>
      <c r="C190" s="41"/>
      <c r="D190" s="234" t="s">
        <v>139</v>
      </c>
      <c r="E190" s="41"/>
      <c r="F190" s="235" t="s">
        <v>222</v>
      </c>
      <c r="G190" s="41"/>
      <c r="H190" s="41"/>
      <c r="I190" s="236"/>
      <c r="J190" s="41"/>
      <c r="K190" s="41"/>
      <c r="L190" s="45"/>
      <c r="M190" s="237"/>
      <c r="N190" s="238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85</v>
      </c>
    </row>
    <row r="191" s="13" customFormat="1">
      <c r="A191" s="13"/>
      <c r="B191" s="239"/>
      <c r="C191" s="240"/>
      <c r="D191" s="234" t="s">
        <v>141</v>
      </c>
      <c r="E191" s="241" t="s">
        <v>1</v>
      </c>
      <c r="F191" s="242" t="s">
        <v>223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141</v>
      </c>
      <c r="AU191" s="248" t="s">
        <v>85</v>
      </c>
      <c r="AV191" s="13" t="s">
        <v>83</v>
      </c>
      <c r="AW191" s="13" t="s">
        <v>31</v>
      </c>
      <c r="AX191" s="13" t="s">
        <v>75</v>
      </c>
      <c r="AY191" s="248" t="s">
        <v>131</v>
      </c>
    </row>
    <row r="192" s="14" customFormat="1">
      <c r="A192" s="14"/>
      <c r="B192" s="249"/>
      <c r="C192" s="250"/>
      <c r="D192" s="234" t="s">
        <v>141</v>
      </c>
      <c r="E192" s="251" t="s">
        <v>1</v>
      </c>
      <c r="F192" s="252" t="s">
        <v>224</v>
      </c>
      <c r="G192" s="250"/>
      <c r="H192" s="253">
        <v>51.524999999999999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141</v>
      </c>
      <c r="AU192" s="259" t="s">
        <v>85</v>
      </c>
      <c r="AV192" s="14" t="s">
        <v>85</v>
      </c>
      <c r="AW192" s="14" t="s">
        <v>31</v>
      </c>
      <c r="AX192" s="14" t="s">
        <v>75</v>
      </c>
      <c r="AY192" s="259" t="s">
        <v>131</v>
      </c>
    </row>
    <row r="193" s="14" customFormat="1">
      <c r="A193" s="14"/>
      <c r="B193" s="249"/>
      <c r="C193" s="250"/>
      <c r="D193" s="234" t="s">
        <v>141</v>
      </c>
      <c r="E193" s="251" t="s">
        <v>1</v>
      </c>
      <c r="F193" s="252" t="s">
        <v>225</v>
      </c>
      <c r="G193" s="250"/>
      <c r="H193" s="253">
        <v>39.100000000000001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141</v>
      </c>
      <c r="AU193" s="259" t="s">
        <v>85</v>
      </c>
      <c r="AV193" s="14" t="s">
        <v>85</v>
      </c>
      <c r="AW193" s="14" t="s">
        <v>31</v>
      </c>
      <c r="AX193" s="14" t="s">
        <v>75</v>
      </c>
      <c r="AY193" s="259" t="s">
        <v>131</v>
      </c>
    </row>
    <row r="194" s="14" customFormat="1">
      <c r="A194" s="14"/>
      <c r="B194" s="249"/>
      <c r="C194" s="250"/>
      <c r="D194" s="234" t="s">
        <v>141</v>
      </c>
      <c r="E194" s="251" t="s">
        <v>1</v>
      </c>
      <c r="F194" s="252" t="s">
        <v>226</v>
      </c>
      <c r="G194" s="250"/>
      <c r="H194" s="253">
        <v>4.6200000000000001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141</v>
      </c>
      <c r="AU194" s="259" t="s">
        <v>85</v>
      </c>
      <c r="AV194" s="14" t="s">
        <v>85</v>
      </c>
      <c r="AW194" s="14" t="s">
        <v>31</v>
      </c>
      <c r="AX194" s="14" t="s">
        <v>75</v>
      </c>
      <c r="AY194" s="259" t="s">
        <v>131</v>
      </c>
    </row>
    <row r="195" s="15" customFormat="1">
      <c r="A195" s="15"/>
      <c r="B195" s="260"/>
      <c r="C195" s="261"/>
      <c r="D195" s="234" t="s">
        <v>141</v>
      </c>
      <c r="E195" s="262" t="s">
        <v>1</v>
      </c>
      <c r="F195" s="263" t="s">
        <v>144</v>
      </c>
      <c r="G195" s="261"/>
      <c r="H195" s="264">
        <v>95.245000000000005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0" t="s">
        <v>141</v>
      </c>
      <c r="AU195" s="270" t="s">
        <v>85</v>
      </c>
      <c r="AV195" s="15" t="s">
        <v>137</v>
      </c>
      <c r="AW195" s="15" t="s">
        <v>31</v>
      </c>
      <c r="AX195" s="15" t="s">
        <v>83</v>
      </c>
      <c r="AY195" s="270" t="s">
        <v>131</v>
      </c>
    </row>
    <row r="196" s="2" customFormat="1" ht="21.75" customHeight="1">
      <c r="A196" s="39"/>
      <c r="B196" s="40"/>
      <c r="C196" s="220" t="s">
        <v>227</v>
      </c>
      <c r="D196" s="220" t="s">
        <v>133</v>
      </c>
      <c r="E196" s="221" t="s">
        <v>228</v>
      </c>
      <c r="F196" s="222" t="s">
        <v>229</v>
      </c>
      <c r="G196" s="223" t="s">
        <v>194</v>
      </c>
      <c r="H196" s="224">
        <v>175.124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40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137</v>
      </c>
      <c r="AT196" s="232" t="s">
        <v>133</v>
      </c>
      <c r="AU196" s="232" t="s">
        <v>85</v>
      </c>
      <c r="AY196" s="18" t="s">
        <v>131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83</v>
      </c>
      <c r="BK196" s="233">
        <f>ROUND(I196*H196,2)</f>
        <v>0</v>
      </c>
      <c r="BL196" s="18" t="s">
        <v>137</v>
      </c>
      <c r="BM196" s="232" t="s">
        <v>230</v>
      </c>
    </row>
    <row r="197" s="2" customFormat="1">
      <c r="A197" s="39"/>
      <c r="B197" s="40"/>
      <c r="C197" s="41"/>
      <c r="D197" s="234" t="s">
        <v>139</v>
      </c>
      <c r="E197" s="41"/>
      <c r="F197" s="235" t="s">
        <v>231</v>
      </c>
      <c r="G197" s="41"/>
      <c r="H197" s="41"/>
      <c r="I197" s="236"/>
      <c r="J197" s="41"/>
      <c r="K197" s="41"/>
      <c r="L197" s="45"/>
      <c r="M197" s="237"/>
      <c r="N197" s="238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139</v>
      </c>
      <c r="AU197" s="18" t="s">
        <v>85</v>
      </c>
    </row>
    <row r="198" s="13" customFormat="1">
      <c r="A198" s="13"/>
      <c r="B198" s="239"/>
      <c r="C198" s="240"/>
      <c r="D198" s="234" t="s">
        <v>141</v>
      </c>
      <c r="E198" s="241" t="s">
        <v>1</v>
      </c>
      <c r="F198" s="242" t="s">
        <v>232</v>
      </c>
      <c r="G198" s="240"/>
      <c r="H198" s="241" t="s">
        <v>1</v>
      </c>
      <c r="I198" s="243"/>
      <c r="J198" s="240"/>
      <c r="K198" s="240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141</v>
      </c>
      <c r="AU198" s="248" t="s">
        <v>85</v>
      </c>
      <c r="AV198" s="13" t="s">
        <v>83</v>
      </c>
      <c r="AW198" s="13" t="s">
        <v>31</v>
      </c>
      <c r="AX198" s="13" t="s">
        <v>75</v>
      </c>
      <c r="AY198" s="248" t="s">
        <v>131</v>
      </c>
    </row>
    <row r="199" s="14" customFormat="1">
      <c r="A199" s="14"/>
      <c r="B199" s="249"/>
      <c r="C199" s="250"/>
      <c r="D199" s="234" t="s">
        <v>141</v>
      </c>
      <c r="E199" s="251" t="s">
        <v>1</v>
      </c>
      <c r="F199" s="252" t="s">
        <v>224</v>
      </c>
      <c r="G199" s="250"/>
      <c r="H199" s="253">
        <v>51.524999999999999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141</v>
      </c>
      <c r="AU199" s="259" t="s">
        <v>85</v>
      </c>
      <c r="AV199" s="14" t="s">
        <v>85</v>
      </c>
      <c r="AW199" s="14" t="s">
        <v>31</v>
      </c>
      <c r="AX199" s="14" t="s">
        <v>75</v>
      </c>
      <c r="AY199" s="259" t="s">
        <v>131</v>
      </c>
    </row>
    <row r="200" s="14" customFormat="1">
      <c r="A200" s="14"/>
      <c r="B200" s="249"/>
      <c r="C200" s="250"/>
      <c r="D200" s="234" t="s">
        <v>141</v>
      </c>
      <c r="E200" s="251" t="s">
        <v>1</v>
      </c>
      <c r="F200" s="252" t="s">
        <v>225</v>
      </c>
      <c r="G200" s="250"/>
      <c r="H200" s="253">
        <v>39.100000000000001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141</v>
      </c>
      <c r="AU200" s="259" t="s">
        <v>85</v>
      </c>
      <c r="AV200" s="14" t="s">
        <v>85</v>
      </c>
      <c r="AW200" s="14" t="s">
        <v>31</v>
      </c>
      <c r="AX200" s="14" t="s">
        <v>75</v>
      </c>
      <c r="AY200" s="259" t="s">
        <v>131</v>
      </c>
    </row>
    <row r="201" s="14" customFormat="1">
      <c r="A201" s="14"/>
      <c r="B201" s="249"/>
      <c r="C201" s="250"/>
      <c r="D201" s="234" t="s">
        <v>141</v>
      </c>
      <c r="E201" s="251" t="s">
        <v>1</v>
      </c>
      <c r="F201" s="252" t="s">
        <v>226</v>
      </c>
      <c r="G201" s="250"/>
      <c r="H201" s="253">
        <v>4.6200000000000001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141</v>
      </c>
      <c r="AU201" s="259" t="s">
        <v>85</v>
      </c>
      <c r="AV201" s="14" t="s">
        <v>85</v>
      </c>
      <c r="AW201" s="14" t="s">
        <v>31</v>
      </c>
      <c r="AX201" s="14" t="s">
        <v>75</v>
      </c>
      <c r="AY201" s="259" t="s">
        <v>131</v>
      </c>
    </row>
    <row r="202" s="14" customFormat="1">
      <c r="A202" s="14"/>
      <c r="B202" s="249"/>
      <c r="C202" s="250"/>
      <c r="D202" s="234" t="s">
        <v>141</v>
      </c>
      <c r="E202" s="251" t="s">
        <v>1</v>
      </c>
      <c r="F202" s="252" t="s">
        <v>233</v>
      </c>
      <c r="G202" s="250"/>
      <c r="H202" s="253">
        <v>5.5999999999999996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141</v>
      </c>
      <c r="AU202" s="259" t="s">
        <v>85</v>
      </c>
      <c r="AV202" s="14" t="s">
        <v>85</v>
      </c>
      <c r="AW202" s="14" t="s">
        <v>31</v>
      </c>
      <c r="AX202" s="14" t="s">
        <v>75</v>
      </c>
      <c r="AY202" s="259" t="s">
        <v>131</v>
      </c>
    </row>
    <row r="203" s="14" customFormat="1">
      <c r="A203" s="14"/>
      <c r="B203" s="249"/>
      <c r="C203" s="250"/>
      <c r="D203" s="234" t="s">
        <v>141</v>
      </c>
      <c r="E203" s="251" t="s">
        <v>1</v>
      </c>
      <c r="F203" s="252" t="s">
        <v>234</v>
      </c>
      <c r="G203" s="250"/>
      <c r="H203" s="253">
        <v>48.164999999999999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141</v>
      </c>
      <c r="AU203" s="259" t="s">
        <v>85</v>
      </c>
      <c r="AV203" s="14" t="s">
        <v>85</v>
      </c>
      <c r="AW203" s="14" t="s">
        <v>31</v>
      </c>
      <c r="AX203" s="14" t="s">
        <v>75</v>
      </c>
      <c r="AY203" s="259" t="s">
        <v>131</v>
      </c>
    </row>
    <row r="204" s="14" customFormat="1">
      <c r="A204" s="14"/>
      <c r="B204" s="249"/>
      <c r="C204" s="250"/>
      <c r="D204" s="234" t="s">
        <v>141</v>
      </c>
      <c r="E204" s="251" t="s">
        <v>1</v>
      </c>
      <c r="F204" s="252" t="s">
        <v>235</v>
      </c>
      <c r="G204" s="250"/>
      <c r="H204" s="253">
        <v>5.508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141</v>
      </c>
      <c r="AU204" s="259" t="s">
        <v>85</v>
      </c>
      <c r="AV204" s="14" t="s">
        <v>85</v>
      </c>
      <c r="AW204" s="14" t="s">
        <v>31</v>
      </c>
      <c r="AX204" s="14" t="s">
        <v>75</v>
      </c>
      <c r="AY204" s="259" t="s">
        <v>131</v>
      </c>
    </row>
    <row r="205" s="14" customFormat="1">
      <c r="A205" s="14"/>
      <c r="B205" s="249"/>
      <c r="C205" s="250"/>
      <c r="D205" s="234" t="s">
        <v>141</v>
      </c>
      <c r="E205" s="251" t="s">
        <v>1</v>
      </c>
      <c r="F205" s="252" t="s">
        <v>236</v>
      </c>
      <c r="G205" s="250"/>
      <c r="H205" s="253">
        <v>16.366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141</v>
      </c>
      <c r="AU205" s="259" t="s">
        <v>85</v>
      </c>
      <c r="AV205" s="14" t="s">
        <v>85</v>
      </c>
      <c r="AW205" s="14" t="s">
        <v>31</v>
      </c>
      <c r="AX205" s="14" t="s">
        <v>75</v>
      </c>
      <c r="AY205" s="259" t="s">
        <v>131</v>
      </c>
    </row>
    <row r="206" s="14" customFormat="1">
      <c r="A206" s="14"/>
      <c r="B206" s="249"/>
      <c r="C206" s="250"/>
      <c r="D206" s="234" t="s">
        <v>141</v>
      </c>
      <c r="E206" s="251" t="s">
        <v>1</v>
      </c>
      <c r="F206" s="252" t="s">
        <v>237</v>
      </c>
      <c r="G206" s="250"/>
      <c r="H206" s="253">
        <v>4.2400000000000002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141</v>
      </c>
      <c r="AU206" s="259" t="s">
        <v>85</v>
      </c>
      <c r="AV206" s="14" t="s">
        <v>85</v>
      </c>
      <c r="AW206" s="14" t="s">
        <v>31</v>
      </c>
      <c r="AX206" s="14" t="s">
        <v>75</v>
      </c>
      <c r="AY206" s="259" t="s">
        <v>131</v>
      </c>
    </row>
    <row r="207" s="15" customFormat="1">
      <c r="A207" s="15"/>
      <c r="B207" s="260"/>
      <c r="C207" s="261"/>
      <c r="D207" s="234" t="s">
        <v>141</v>
      </c>
      <c r="E207" s="262" t="s">
        <v>1</v>
      </c>
      <c r="F207" s="263" t="s">
        <v>144</v>
      </c>
      <c r="G207" s="261"/>
      <c r="H207" s="264">
        <v>175.124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0" t="s">
        <v>141</v>
      </c>
      <c r="AU207" s="270" t="s">
        <v>85</v>
      </c>
      <c r="AV207" s="15" t="s">
        <v>137</v>
      </c>
      <c r="AW207" s="15" t="s">
        <v>31</v>
      </c>
      <c r="AX207" s="15" t="s">
        <v>83</v>
      </c>
      <c r="AY207" s="270" t="s">
        <v>131</v>
      </c>
    </row>
    <row r="208" s="2" customFormat="1" ht="24.15" customHeight="1">
      <c r="A208" s="39"/>
      <c r="B208" s="40"/>
      <c r="C208" s="220" t="s">
        <v>238</v>
      </c>
      <c r="D208" s="220" t="s">
        <v>133</v>
      </c>
      <c r="E208" s="221" t="s">
        <v>239</v>
      </c>
      <c r="F208" s="222" t="s">
        <v>240</v>
      </c>
      <c r="G208" s="223" t="s">
        <v>194</v>
      </c>
      <c r="H208" s="224">
        <v>58.582000000000001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40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0.017999999999999999</v>
      </c>
      <c r="T208" s="231">
        <f>S208*H208</f>
        <v>1.054476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137</v>
      </c>
      <c r="AT208" s="232" t="s">
        <v>133</v>
      </c>
      <c r="AU208" s="232" t="s">
        <v>85</v>
      </c>
      <c r="AY208" s="18" t="s">
        <v>131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83</v>
      </c>
      <c r="BK208" s="233">
        <f>ROUND(I208*H208,2)</f>
        <v>0</v>
      </c>
      <c r="BL208" s="18" t="s">
        <v>137</v>
      </c>
      <c r="BM208" s="232" t="s">
        <v>241</v>
      </c>
    </row>
    <row r="209" s="2" customFormat="1">
      <c r="A209" s="39"/>
      <c r="B209" s="40"/>
      <c r="C209" s="41"/>
      <c r="D209" s="234" t="s">
        <v>139</v>
      </c>
      <c r="E209" s="41"/>
      <c r="F209" s="235" t="s">
        <v>242</v>
      </c>
      <c r="G209" s="41"/>
      <c r="H209" s="41"/>
      <c r="I209" s="236"/>
      <c r="J209" s="41"/>
      <c r="K209" s="41"/>
      <c r="L209" s="45"/>
      <c r="M209" s="237"/>
      <c r="N209" s="238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139</v>
      </c>
      <c r="AU209" s="18" t="s">
        <v>85</v>
      </c>
    </row>
    <row r="210" s="13" customFormat="1">
      <c r="A210" s="13"/>
      <c r="B210" s="239"/>
      <c r="C210" s="240"/>
      <c r="D210" s="234" t="s">
        <v>141</v>
      </c>
      <c r="E210" s="241" t="s">
        <v>1</v>
      </c>
      <c r="F210" s="242" t="s">
        <v>209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141</v>
      </c>
      <c r="AU210" s="248" t="s">
        <v>85</v>
      </c>
      <c r="AV210" s="13" t="s">
        <v>83</v>
      </c>
      <c r="AW210" s="13" t="s">
        <v>31</v>
      </c>
      <c r="AX210" s="13" t="s">
        <v>75</v>
      </c>
      <c r="AY210" s="248" t="s">
        <v>131</v>
      </c>
    </row>
    <row r="211" s="14" customFormat="1">
      <c r="A211" s="14"/>
      <c r="B211" s="249"/>
      <c r="C211" s="250"/>
      <c r="D211" s="234" t="s">
        <v>141</v>
      </c>
      <c r="E211" s="251" t="s">
        <v>1</v>
      </c>
      <c r="F211" s="252" t="s">
        <v>210</v>
      </c>
      <c r="G211" s="250"/>
      <c r="H211" s="253">
        <v>1.6799999999999999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141</v>
      </c>
      <c r="AU211" s="259" t="s">
        <v>85</v>
      </c>
      <c r="AV211" s="14" t="s">
        <v>85</v>
      </c>
      <c r="AW211" s="14" t="s">
        <v>31</v>
      </c>
      <c r="AX211" s="14" t="s">
        <v>75</v>
      </c>
      <c r="AY211" s="259" t="s">
        <v>131</v>
      </c>
    </row>
    <row r="212" s="14" customFormat="1">
      <c r="A212" s="14"/>
      <c r="B212" s="249"/>
      <c r="C212" s="250"/>
      <c r="D212" s="234" t="s">
        <v>141</v>
      </c>
      <c r="E212" s="251" t="s">
        <v>1</v>
      </c>
      <c r="F212" s="252" t="s">
        <v>211</v>
      </c>
      <c r="G212" s="250"/>
      <c r="H212" s="253">
        <v>19.265999999999998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141</v>
      </c>
      <c r="AU212" s="259" t="s">
        <v>85</v>
      </c>
      <c r="AV212" s="14" t="s">
        <v>85</v>
      </c>
      <c r="AW212" s="14" t="s">
        <v>31</v>
      </c>
      <c r="AX212" s="14" t="s">
        <v>75</v>
      </c>
      <c r="AY212" s="259" t="s">
        <v>131</v>
      </c>
    </row>
    <row r="213" s="16" customFormat="1">
      <c r="A213" s="16"/>
      <c r="B213" s="271"/>
      <c r="C213" s="272"/>
      <c r="D213" s="234" t="s">
        <v>141</v>
      </c>
      <c r="E213" s="273" t="s">
        <v>1</v>
      </c>
      <c r="F213" s="274" t="s">
        <v>212</v>
      </c>
      <c r="G213" s="272"/>
      <c r="H213" s="275">
        <v>20.946000000000002</v>
      </c>
      <c r="I213" s="276"/>
      <c r="J213" s="272"/>
      <c r="K213" s="272"/>
      <c r="L213" s="277"/>
      <c r="M213" s="278"/>
      <c r="N213" s="279"/>
      <c r="O213" s="279"/>
      <c r="P213" s="279"/>
      <c r="Q213" s="279"/>
      <c r="R213" s="279"/>
      <c r="S213" s="279"/>
      <c r="T213" s="280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81" t="s">
        <v>141</v>
      </c>
      <c r="AU213" s="281" t="s">
        <v>85</v>
      </c>
      <c r="AV213" s="16" t="s">
        <v>151</v>
      </c>
      <c r="AW213" s="16" t="s">
        <v>31</v>
      </c>
      <c r="AX213" s="16" t="s">
        <v>75</v>
      </c>
      <c r="AY213" s="281" t="s">
        <v>131</v>
      </c>
    </row>
    <row r="214" s="13" customFormat="1">
      <c r="A214" s="13"/>
      <c r="B214" s="239"/>
      <c r="C214" s="240"/>
      <c r="D214" s="234" t="s">
        <v>141</v>
      </c>
      <c r="E214" s="241" t="s">
        <v>1</v>
      </c>
      <c r="F214" s="242" t="s">
        <v>213</v>
      </c>
      <c r="G214" s="240"/>
      <c r="H214" s="241" t="s">
        <v>1</v>
      </c>
      <c r="I214" s="243"/>
      <c r="J214" s="240"/>
      <c r="K214" s="240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141</v>
      </c>
      <c r="AU214" s="248" t="s">
        <v>85</v>
      </c>
      <c r="AV214" s="13" t="s">
        <v>83</v>
      </c>
      <c r="AW214" s="13" t="s">
        <v>31</v>
      </c>
      <c r="AX214" s="13" t="s">
        <v>75</v>
      </c>
      <c r="AY214" s="248" t="s">
        <v>131</v>
      </c>
    </row>
    <row r="215" s="14" customFormat="1">
      <c r="A215" s="14"/>
      <c r="B215" s="249"/>
      <c r="C215" s="250"/>
      <c r="D215" s="234" t="s">
        <v>141</v>
      </c>
      <c r="E215" s="251" t="s">
        <v>1</v>
      </c>
      <c r="F215" s="252" t="s">
        <v>214</v>
      </c>
      <c r="G215" s="250"/>
      <c r="H215" s="253">
        <v>20.609999999999999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141</v>
      </c>
      <c r="AU215" s="259" t="s">
        <v>85</v>
      </c>
      <c r="AV215" s="14" t="s">
        <v>85</v>
      </c>
      <c r="AW215" s="14" t="s">
        <v>31</v>
      </c>
      <c r="AX215" s="14" t="s">
        <v>75</v>
      </c>
      <c r="AY215" s="259" t="s">
        <v>131</v>
      </c>
    </row>
    <row r="216" s="14" customFormat="1">
      <c r="A216" s="14"/>
      <c r="B216" s="249"/>
      <c r="C216" s="250"/>
      <c r="D216" s="234" t="s">
        <v>141</v>
      </c>
      <c r="E216" s="251" t="s">
        <v>1</v>
      </c>
      <c r="F216" s="252" t="s">
        <v>215</v>
      </c>
      <c r="G216" s="250"/>
      <c r="H216" s="253">
        <v>15.640000000000001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141</v>
      </c>
      <c r="AU216" s="259" t="s">
        <v>85</v>
      </c>
      <c r="AV216" s="14" t="s">
        <v>85</v>
      </c>
      <c r="AW216" s="14" t="s">
        <v>31</v>
      </c>
      <c r="AX216" s="14" t="s">
        <v>75</v>
      </c>
      <c r="AY216" s="259" t="s">
        <v>131</v>
      </c>
    </row>
    <row r="217" s="14" customFormat="1">
      <c r="A217" s="14"/>
      <c r="B217" s="249"/>
      <c r="C217" s="250"/>
      <c r="D217" s="234" t="s">
        <v>141</v>
      </c>
      <c r="E217" s="251" t="s">
        <v>1</v>
      </c>
      <c r="F217" s="252" t="s">
        <v>216</v>
      </c>
      <c r="G217" s="250"/>
      <c r="H217" s="253">
        <v>1.3859999999999999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141</v>
      </c>
      <c r="AU217" s="259" t="s">
        <v>85</v>
      </c>
      <c r="AV217" s="14" t="s">
        <v>85</v>
      </c>
      <c r="AW217" s="14" t="s">
        <v>31</v>
      </c>
      <c r="AX217" s="14" t="s">
        <v>75</v>
      </c>
      <c r="AY217" s="259" t="s">
        <v>131</v>
      </c>
    </row>
    <row r="218" s="16" customFormat="1">
      <c r="A218" s="16"/>
      <c r="B218" s="271"/>
      <c r="C218" s="272"/>
      <c r="D218" s="234" t="s">
        <v>141</v>
      </c>
      <c r="E218" s="273" t="s">
        <v>1</v>
      </c>
      <c r="F218" s="274" t="s">
        <v>212</v>
      </c>
      <c r="G218" s="272"/>
      <c r="H218" s="275">
        <v>37.636000000000003</v>
      </c>
      <c r="I218" s="276"/>
      <c r="J218" s="272"/>
      <c r="K218" s="272"/>
      <c r="L218" s="277"/>
      <c r="M218" s="278"/>
      <c r="N218" s="279"/>
      <c r="O218" s="279"/>
      <c r="P218" s="279"/>
      <c r="Q218" s="279"/>
      <c r="R218" s="279"/>
      <c r="S218" s="279"/>
      <c r="T218" s="280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81" t="s">
        <v>141</v>
      </c>
      <c r="AU218" s="281" t="s">
        <v>85</v>
      </c>
      <c r="AV218" s="16" t="s">
        <v>151</v>
      </c>
      <c r="AW218" s="16" t="s">
        <v>31</v>
      </c>
      <c r="AX218" s="16" t="s">
        <v>75</v>
      </c>
      <c r="AY218" s="281" t="s">
        <v>131</v>
      </c>
    </row>
    <row r="219" s="15" customFormat="1">
      <c r="A219" s="15"/>
      <c r="B219" s="260"/>
      <c r="C219" s="261"/>
      <c r="D219" s="234" t="s">
        <v>141</v>
      </c>
      <c r="E219" s="262" t="s">
        <v>1</v>
      </c>
      <c r="F219" s="263" t="s">
        <v>144</v>
      </c>
      <c r="G219" s="261"/>
      <c r="H219" s="264">
        <v>58.582000000000001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0" t="s">
        <v>141</v>
      </c>
      <c r="AU219" s="270" t="s">
        <v>85</v>
      </c>
      <c r="AV219" s="15" t="s">
        <v>137</v>
      </c>
      <c r="AW219" s="15" t="s">
        <v>31</v>
      </c>
      <c r="AX219" s="15" t="s">
        <v>83</v>
      </c>
      <c r="AY219" s="270" t="s">
        <v>131</v>
      </c>
    </row>
    <row r="220" s="2" customFormat="1" ht="24.15" customHeight="1">
      <c r="A220" s="39"/>
      <c r="B220" s="40"/>
      <c r="C220" s="220" t="s">
        <v>243</v>
      </c>
      <c r="D220" s="220" t="s">
        <v>133</v>
      </c>
      <c r="E220" s="221" t="s">
        <v>244</v>
      </c>
      <c r="F220" s="222" t="s">
        <v>245</v>
      </c>
      <c r="G220" s="223" t="s">
        <v>194</v>
      </c>
      <c r="H220" s="224">
        <v>1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40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0.066000000000000003</v>
      </c>
      <c r="T220" s="231">
        <f>S220*H220</f>
        <v>0.066000000000000003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137</v>
      </c>
      <c r="AT220" s="232" t="s">
        <v>133</v>
      </c>
      <c r="AU220" s="232" t="s">
        <v>85</v>
      </c>
      <c r="AY220" s="18" t="s">
        <v>131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83</v>
      </c>
      <c r="BK220" s="233">
        <f>ROUND(I220*H220,2)</f>
        <v>0</v>
      </c>
      <c r="BL220" s="18" t="s">
        <v>137</v>
      </c>
      <c r="BM220" s="232" t="s">
        <v>246</v>
      </c>
    </row>
    <row r="221" s="2" customFormat="1">
      <c r="A221" s="39"/>
      <c r="B221" s="40"/>
      <c r="C221" s="41"/>
      <c r="D221" s="234" t="s">
        <v>139</v>
      </c>
      <c r="E221" s="41"/>
      <c r="F221" s="235" t="s">
        <v>247</v>
      </c>
      <c r="G221" s="41"/>
      <c r="H221" s="41"/>
      <c r="I221" s="236"/>
      <c r="J221" s="41"/>
      <c r="K221" s="41"/>
      <c r="L221" s="45"/>
      <c r="M221" s="237"/>
      <c r="N221" s="238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139</v>
      </c>
      <c r="AU221" s="18" t="s">
        <v>85</v>
      </c>
    </row>
    <row r="222" s="14" customFormat="1">
      <c r="A222" s="14"/>
      <c r="B222" s="249"/>
      <c r="C222" s="250"/>
      <c r="D222" s="234" t="s">
        <v>141</v>
      </c>
      <c r="E222" s="251" t="s">
        <v>1</v>
      </c>
      <c r="F222" s="252" t="s">
        <v>248</v>
      </c>
      <c r="G222" s="250"/>
      <c r="H222" s="253">
        <v>1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141</v>
      </c>
      <c r="AU222" s="259" t="s">
        <v>85</v>
      </c>
      <c r="AV222" s="14" t="s">
        <v>85</v>
      </c>
      <c r="AW222" s="14" t="s">
        <v>31</v>
      </c>
      <c r="AX222" s="14" t="s">
        <v>83</v>
      </c>
      <c r="AY222" s="259" t="s">
        <v>131</v>
      </c>
    </row>
    <row r="223" s="2" customFormat="1" ht="24.15" customHeight="1">
      <c r="A223" s="39"/>
      <c r="B223" s="40"/>
      <c r="C223" s="220" t="s">
        <v>249</v>
      </c>
      <c r="D223" s="220" t="s">
        <v>133</v>
      </c>
      <c r="E223" s="221" t="s">
        <v>250</v>
      </c>
      <c r="F223" s="222" t="s">
        <v>251</v>
      </c>
      <c r="G223" s="223" t="s">
        <v>194</v>
      </c>
      <c r="H223" s="224">
        <v>1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40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0.065000000000000002</v>
      </c>
      <c r="T223" s="231">
        <f>S223*H223</f>
        <v>0.065000000000000002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137</v>
      </c>
      <c r="AT223" s="232" t="s">
        <v>133</v>
      </c>
      <c r="AU223" s="232" t="s">
        <v>85</v>
      </c>
      <c r="AY223" s="18" t="s">
        <v>131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83</v>
      </c>
      <c r="BK223" s="233">
        <f>ROUND(I223*H223,2)</f>
        <v>0</v>
      </c>
      <c r="BL223" s="18" t="s">
        <v>137</v>
      </c>
      <c r="BM223" s="232" t="s">
        <v>252</v>
      </c>
    </row>
    <row r="224" s="2" customFormat="1">
      <c r="A224" s="39"/>
      <c r="B224" s="40"/>
      <c r="C224" s="41"/>
      <c r="D224" s="234" t="s">
        <v>139</v>
      </c>
      <c r="E224" s="41"/>
      <c r="F224" s="235" t="s">
        <v>253</v>
      </c>
      <c r="G224" s="41"/>
      <c r="H224" s="41"/>
      <c r="I224" s="236"/>
      <c r="J224" s="41"/>
      <c r="K224" s="41"/>
      <c r="L224" s="45"/>
      <c r="M224" s="237"/>
      <c r="N224" s="238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139</v>
      </c>
      <c r="AU224" s="18" t="s">
        <v>85</v>
      </c>
    </row>
    <row r="225" s="14" customFormat="1">
      <c r="A225" s="14"/>
      <c r="B225" s="249"/>
      <c r="C225" s="250"/>
      <c r="D225" s="234" t="s">
        <v>141</v>
      </c>
      <c r="E225" s="251" t="s">
        <v>1</v>
      </c>
      <c r="F225" s="252" t="s">
        <v>254</v>
      </c>
      <c r="G225" s="250"/>
      <c r="H225" s="253">
        <v>1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141</v>
      </c>
      <c r="AU225" s="259" t="s">
        <v>85</v>
      </c>
      <c r="AV225" s="14" t="s">
        <v>85</v>
      </c>
      <c r="AW225" s="14" t="s">
        <v>31</v>
      </c>
      <c r="AX225" s="14" t="s">
        <v>83</v>
      </c>
      <c r="AY225" s="259" t="s">
        <v>131</v>
      </c>
    </row>
    <row r="226" s="2" customFormat="1" ht="24.15" customHeight="1">
      <c r="A226" s="39"/>
      <c r="B226" s="40"/>
      <c r="C226" s="220" t="s">
        <v>150</v>
      </c>
      <c r="D226" s="220" t="s">
        <v>133</v>
      </c>
      <c r="E226" s="221" t="s">
        <v>255</v>
      </c>
      <c r="F226" s="222" t="s">
        <v>256</v>
      </c>
      <c r="G226" s="223" t="s">
        <v>194</v>
      </c>
      <c r="H226" s="224">
        <v>1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40</v>
      </c>
      <c r="O226" s="92"/>
      <c r="P226" s="230">
        <f>O226*H226</f>
        <v>0</v>
      </c>
      <c r="Q226" s="230">
        <v>0.05985</v>
      </c>
      <c r="R226" s="230">
        <f>Q226*H226</f>
        <v>0.05985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137</v>
      </c>
      <c r="AT226" s="232" t="s">
        <v>133</v>
      </c>
      <c r="AU226" s="232" t="s">
        <v>85</v>
      </c>
      <c r="AY226" s="18" t="s">
        <v>131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83</v>
      </c>
      <c r="BK226" s="233">
        <f>ROUND(I226*H226,2)</f>
        <v>0</v>
      </c>
      <c r="BL226" s="18" t="s">
        <v>137</v>
      </c>
      <c r="BM226" s="232" t="s">
        <v>257</v>
      </c>
    </row>
    <row r="227" s="2" customFormat="1">
      <c r="A227" s="39"/>
      <c r="B227" s="40"/>
      <c r="C227" s="41"/>
      <c r="D227" s="234" t="s">
        <v>139</v>
      </c>
      <c r="E227" s="41"/>
      <c r="F227" s="235" t="s">
        <v>256</v>
      </c>
      <c r="G227" s="41"/>
      <c r="H227" s="41"/>
      <c r="I227" s="236"/>
      <c r="J227" s="41"/>
      <c r="K227" s="41"/>
      <c r="L227" s="45"/>
      <c r="M227" s="237"/>
      <c r="N227" s="23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139</v>
      </c>
      <c r="AU227" s="18" t="s">
        <v>85</v>
      </c>
    </row>
    <row r="228" s="2" customFormat="1" ht="33" customHeight="1">
      <c r="A228" s="39"/>
      <c r="B228" s="40"/>
      <c r="C228" s="220" t="s">
        <v>8</v>
      </c>
      <c r="D228" s="220" t="s">
        <v>133</v>
      </c>
      <c r="E228" s="221" t="s">
        <v>258</v>
      </c>
      <c r="F228" s="222" t="s">
        <v>259</v>
      </c>
      <c r="G228" s="223" t="s">
        <v>194</v>
      </c>
      <c r="H228" s="224">
        <v>1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40</v>
      </c>
      <c r="O228" s="92"/>
      <c r="P228" s="230">
        <f>O228*H228</f>
        <v>0</v>
      </c>
      <c r="Q228" s="230">
        <v>0.0033999999999999998</v>
      </c>
      <c r="R228" s="230">
        <f>Q228*H228</f>
        <v>0.0033999999999999998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137</v>
      </c>
      <c r="AT228" s="232" t="s">
        <v>133</v>
      </c>
      <c r="AU228" s="232" t="s">
        <v>85</v>
      </c>
      <c r="AY228" s="18" t="s">
        <v>131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83</v>
      </c>
      <c r="BK228" s="233">
        <f>ROUND(I228*H228,2)</f>
        <v>0</v>
      </c>
      <c r="BL228" s="18" t="s">
        <v>137</v>
      </c>
      <c r="BM228" s="232" t="s">
        <v>260</v>
      </c>
    </row>
    <row r="229" s="2" customFormat="1">
      <c r="A229" s="39"/>
      <c r="B229" s="40"/>
      <c r="C229" s="41"/>
      <c r="D229" s="234" t="s">
        <v>139</v>
      </c>
      <c r="E229" s="41"/>
      <c r="F229" s="235" t="s">
        <v>259</v>
      </c>
      <c r="G229" s="41"/>
      <c r="H229" s="41"/>
      <c r="I229" s="236"/>
      <c r="J229" s="41"/>
      <c r="K229" s="41"/>
      <c r="L229" s="45"/>
      <c r="M229" s="237"/>
      <c r="N229" s="238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139</v>
      </c>
      <c r="AU229" s="18" t="s">
        <v>85</v>
      </c>
    </row>
    <row r="230" s="2" customFormat="1" ht="24.15" customHeight="1">
      <c r="A230" s="39"/>
      <c r="B230" s="40"/>
      <c r="C230" s="220" t="s">
        <v>261</v>
      </c>
      <c r="D230" s="220" t="s">
        <v>133</v>
      </c>
      <c r="E230" s="221" t="s">
        <v>262</v>
      </c>
      <c r="F230" s="222" t="s">
        <v>263</v>
      </c>
      <c r="G230" s="223" t="s">
        <v>194</v>
      </c>
      <c r="H230" s="224">
        <v>1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40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137</v>
      </c>
      <c r="AT230" s="232" t="s">
        <v>133</v>
      </c>
      <c r="AU230" s="232" t="s">
        <v>85</v>
      </c>
      <c r="AY230" s="18" t="s">
        <v>131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83</v>
      </c>
      <c r="BK230" s="233">
        <f>ROUND(I230*H230,2)</f>
        <v>0</v>
      </c>
      <c r="BL230" s="18" t="s">
        <v>137</v>
      </c>
      <c r="BM230" s="232" t="s">
        <v>264</v>
      </c>
    </row>
    <row r="231" s="2" customFormat="1">
      <c r="A231" s="39"/>
      <c r="B231" s="40"/>
      <c r="C231" s="41"/>
      <c r="D231" s="234" t="s">
        <v>139</v>
      </c>
      <c r="E231" s="41"/>
      <c r="F231" s="235" t="s">
        <v>265</v>
      </c>
      <c r="G231" s="41"/>
      <c r="H231" s="41"/>
      <c r="I231" s="236"/>
      <c r="J231" s="41"/>
      <c r="K231" s="41"/>
      <c r="L231" s="45"/>
      <c r="M231" s="237"/>
      <c r="N231" s="238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139</v>
      </c>
      <c r="AU231" s="18" t="s">
        <v>85</v>
      </c>
    </row>
    <row r="232" s="12" customFormat="1" ht="22.8" customHeight="1">
      <c r="A232" s="12"/>
      <c r="B232" s="204"/>
      <c r="C232" s="205"/>
      <c r="D232" s="206" t="s">
        <v>74</v>
      </c>
      <c r="E232" s="218" t="s">
        <v>266</v>
      </c>
      <c r="F232" s="218" t="s">
        <v>267</v>
      </c>
      <c r="G232" s="205"/>
      <c r="H232" s="205"/>
      <c r="I232" s="208"/>
      <c r="J232" s="219">
        <f>BK232</f>
        <v>0</v>
      </c>
      <c r="K232" s="205"/>
      <c r="L232" s="210"/>
      <c r="M232" s="211"/>
      <c r="N232" s="212"/>
      <c r="O232" s="212"/>
      <c r="P232" s="213">
        <f>SUM(P233:P248)</f>
        <v>0</v>
      </c>
      <c r="Q232" s="212"/>
      <c r="R232" s="213">
        <f>SUM(R233:R248)</f>
        <v>0</v>
      </c>
      <c r="S232" s="212"/>
      <c r="T232" s="214">
        <f>SUM(T233:T248)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5" t="s">
        <v>83</v>
      </c>
      <c r="AT232" s="216" t="s">
        <v>74</v>
      </c>
      <c r="AU232" s="216" t="s">
        <v>83</v>
      </c>
      <c r="AY232" s="215" t="s">
        <v>131</v>
      </c>
      <c r="BK232" s="217">
        <f>SUM(BK233:BK248)</f>
        <v>0</v>
      </c>
    </row>
    <row r="233" s="2" customFormat="1" ht="33" customHeight="1">
      <c r="A233" s="39"/>
      <c r="B233" s="40"/>
      <c r="C233" s="220" t="s">
        <v>268</v>
      </c>
      <c r="D233" s="220" t="s">
        <v>133</v>
      </c>
      <c r="E233" s="221" t="s">
        <v>269</v>
      </c>
      <c r="F233" s="222" t="s">
        <v>270</v>
      </c>
      <c r="G233" s="223" t="s">
        <v>271</v>
      </c>
      <c r="H233" s="224">
        <v>1.1850000000000001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40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137</v>
      </c>
      <c r="AT233" s="232" t="s">
        <v>133</v>
      </c>
      <c r="AU233" s="232" t="s">
        <v>85</v>
      </c>
      <c r="AY233" s="18" t="s">
        <v>131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83</v>
      </c>
      <c r="BK233" s="233">
        <f>ROUND(I233*H233,2)</f>
        <v>0</v>
      </c>
      <c r="BL233" s="18" t="s">
        <v>137</v>
      </c>
      <c r="BM233" s="232" t="s">
        <v>272</v>
      </c>
    </row>
    <row r="234" s="2" customFormat="1">
      <c r="A234" s="39"/>
      <c r="B234" s="40"/>
      <c r="C234" s="41"/>
      <c r="D234" s="234" t="s">
        <v>139</v>
      </c>
      <c r="E234" s="41"/>
      <c r="F234" s="235" t="s">
        <v>273</v>
      </c>
      <c r="G234" s="41"/>
      <c r="H234" s="41"/>
      <c r="I234" s="236"/>
      <c r="J234" s="41"/>
      <c r="K234" s="41"/>
      <c r="L234" s="45"/>
      <c r="M234" s="237"/>
      <c r="N234" s="238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139</v>
      </c>
      <c r="AU234" s="18" t="s">
        <v>85</v>
      </c>
    </row>
    <row r="235" s="2" customFormat="1" ht="21.75" customHeight="1">
      <c r="A235" s="39"/>
      <c r="B235" s="40"/>
      <c r="C235" s="220" t="s">
        <v>274</v>
      </c>
      <c r="D235" s="220" t="s">
        <v>133</v>
      </c>
      <c r="E235" s="221" t="s">
        <v>275</v>
      </c>
      <c r="F235" s="222" t="s">
        <v>276</v>
      </c>
      <c r="G235" s="223" t="s">
        <v>271</v>
      </c>
      <c r="H235" s="224">
        <v>22.515000000000001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40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137</v>
      </c>
      <c r="AT235" s="232" t="s">
        <v>133</v>
      </c>
      <c r="AU235" s="232" t="s">
        <v>85</v>
      </c>
      <c r="AY235" s="18" t="s">
        <v>131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83</v>
      </c>
      <c r="BK235" s="233">
        <f>ROUND(I235*H235,2)</f>
        <v>0</v>
      </c>
      <c r="BL235" s="18" t="s">
        <v>137</v>
      </c>
      <c r="BM235" s="232" t="s">
        <v>277</v>
      </c>
    </row>
    <row r="236" s="2" customFormat="1">
      <c r="A236" s="39"/>
      <c r="B236" s="40"/>
      <c r="C236" s="41"/>
      <c r="D236" s="234" t="s">
        <v>139</v>
      </c>
      <c r="E236" s="41"/>
      <c r="F236" s="235" t="s">
        <v>278</v>
      </c>
      <c r="G236" s="41"/>
      <c r="H236" s="41"/>
      <c r="I236" s="236"/>
      <c r="J236" s="41"/>
      <c r="K236" s="41"/>
      <c r="L236" s="45"/>
      <c r="M236" s="237"/>
      <c r="N236" s="238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139</v>
      </c>
      <c r="AU236" s="18" t="s">
        <v>85</v>
      </c>
    </row>
    <row r="237" s="13" customFormat="1">
      <c r="A237" s="13"/>
      <c r="B237" s="239"/>
      <c r="C237" s="240"/>
      <c r="D237" s="234" t="s">
        <v>141</v>
      </c>
      <c r="E237" s="241" t="s">
        <v>1</v>
      </c>
      <c r="F237" s="242" t="s">
        <v>279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141</v>
      </c>
      <c r="AU237" s="248" t="s">
        <v>85</v>
      </c>
      <c r="AV237" s="13" t="s">
        <v>83</v>
      </c>
      <c r="AW237" s="13" t="s">
        <v>31</v>
      </c>
      <c r="AX237" s="13" t="s">
        <v>75</v>
      </c>
      <c r="AY237" s="248" t="s">
        <v>131</v>
      </c>
    </row>
    <row r="238" s="14" customFormat="1">
      <c r="A238" s="14"/>
      <c r="B238" s="249"/>
      <c r="C238" s="250"/>
      <c r="D238" s="234" t="s">
        <v>141</v>
      </c>
      <c r="E238" s="251" t="s">
        <v>1</v>
      </c>
      <c r="F238" s="252" t="s">
        <v>280</v>
      </c>
      <c r="G238" s="250"/>
      <c r="H238" s="253">
        <v>22.515000000000001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141</v>
      </c>
      <c r="AU238" s="259" t="s">
        <v>85</v>
      </c>
      <c r="AV238" s="14" t="s">
        <v>85</v>
      </c>
      <c r="AW238" s="14" t="s">
        <v>31</v>
      </c>
      <c r="AX238" s="14" t="s">
        <v>83</v>
      </c>
      <c r="AY238" s="259" t="s">
        <v>131</v>
      </c>
    </row>
    <row r="239" s="2" customFormat="1" ht="33" customHeight="1">
      <c r="A239" s="39"/>
      <c r="B239" s="40"/>
      <c r="C239" s="220" t="s">
        <v>281</v>
      </c>
      <c r="D239" s="220" t="s">
        <v>133</v>
      </c>
      <c r="E239" s="221" t="s">
        <v>282</v>
      </c>
      <c r="F239" s="222" t="s">
        <v>283</v>
      </c>
      <c r="G239" s="223" t="s">
        <v>271</v>
      </c>
      <c r="H239" s="224">
        <v>1.1850000000000001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40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137</v>
      </c>
      <c r="AT239" s="232" t="s">
        <v>133</v>
      </c>
      <c r="AU239" s="232" t="s">
        <v>85</v>
      </c>
      <c r="AY239" s="18" t="s">
        <v>131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83</v>
      </c>
      <c r="BK239" s="233">
        <f>ROUND(I239*H239,2)</f>
        <v>0</v>
      </c>
      <c r="BL239" s="18" t="s">
        <v>137</v>
      </c>
      <c r="BM239" s="232" t="s">
        <v>284</v>
      </c>
    </row>
    <row r="240" s="2" customFormat="1">
      <c r="A240" s="39"/>
      <c r="B240" s="40"/>
      <c r="C240" s="41"/>
      <c r="D240" s="234" t="s">
        <v>139</v>
      </c>
      <c r="E240" s="41"/>
      <c r="F240" s="235" t="s">
        <v>285</v>
      </c>
      <c r="G240" s="41"/>
      <c r="H240" s="41"/>
      <c r="I240" s="236"/>
      <c r="J240" s="41"/>
      <c r="K240" s="41"/>
      <c r="L240" s="45"/>
      <c r="M240" s="237"/>
      <c r="N240" s="238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139</v>
      </c>
      <c r="AU240" s="18" t="s">
        <v>85</v>
      </c>
    </row>
    <row r="241" s="2" customFormat="1" ht="37.8" customHeight="1">
      <c r="A241" s="39"/>
      <c r="B241" s="40"/>
      <c r="C241" s="220" t="s">
        <v>286</v>
      </c>
      <c r="D241" s="220" t="s">
        <v>133</v>
      </c>
      <c r="E241" s="221" t="s">
        <v>287</v>
      </c>
      <c r="F241" s="222" t="s">
        <v>288</v>
      </c>
      <c r="G241" s="223" t="s">
        <v>271</v>
      </c>
      <c r="H241" s="224">
        <v>3.2400000000000002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40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137</v>
      </c>
      <c r="AT241" s="232" t="s">
        <v>133</v>
      </c>
      <c r="AU241" s="232" t="s">
        <v>85</v>
      </c>
      <c r="AY241" s="18" t="s">
        <v>131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83</v>
      </c>
      <c r="BK241" s="233">
        <f>ROUND(I241*H241,2)</f>
        <v>0</v>
      </c>
      <c r="BL241" s="18" t="s">
        <v>137</v>
      </c>
      <c r="BM241" s="232" t="s">
        <v>289</v>
      </c>
    </row>
    <row r="242" s="2" customFormat="1">
      <c r="A242" s="39"/>
      <c r="B242" s="40"/>
      <c r="C242" s="41"/>
      <c r="D242" s="234" t="s">
        <v>139</v>
      </c>
      <c r="E242" s="41"/>
      <c r="F242" s="235" t="s">
        <v>288</v>
      </c>
      <c r="G242" s="41"/>
      <c r="H242" s="41"/>
      <c r="I242" s="236"/>
      <c r="J242" s="41"/>
      <c r="K242" s="41"/>
      <c r="L242" s="45"/>
      <c r="M242" s="237"/>
      <c r="N242" s="238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139</v>
      </c>
      <c r="AU242" s="18" t="s">
        <v>85</v>
      </c>
    </row>
    <row r="243" s="13" customFormat="1">
      <c r="A243" s="13"/>
      <c r="B243" s="239"/>
      <c r="C243" s="240"/>
      <c r="D243" s="234" t="s">
        <v>141</v>
      </c>
      <c r="E243" s="241" t="s">
        <v>1</v>
      </c>
      <c r="F243" s="242" t="s">
        <v>290</v>
      </c>
      <c r="G243" s="240"/>
      <c r="H243" s="241" t="s">
        <v>1</v>
      </c>
      <c r="I243" s="243"/>
      <c r="J243" s="240"/>
      <c r="K243" s="240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141</v>
      </c>
      <c r="AU243" s="248" t="s">
        <v>85</v>
      </c>
      <c r="AV243" s="13" t="s">
        <v>83</v>
      </c>
      <c r="AW243" s="13" t="s">
        <v>31</v>
      </c>
      <c r="AX243" s="13" t="s">
        <v>75</v>
      </c>
      <c r="AY243" s="248" t="s">
        <v>131</v>
      </c>
    </row>
    <row r="244" s="14" customFormat="1">
      <c r="A244" s="14"/>
      <c r="B244" s="249"/>
      <c r="C244" s="250"/>
      <c r="D244" s="234" t="s">
        <v>141</v>
      </c>
      <c r="E244" s="251" t="s">
        <v>1</v>
      </c>
      <c r="F244" s="252" t="s">
        <v>291</v>
      </c>
      <c r="G244" s="250"/>
      <c r="H244" s="253">
        <v>3.2400000000000002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141</v>
      </c>
      <c r="AU244" s="259" t="s">
        <v>85</v>
      </c>
      <c r="AV244" s="14" t="s">
        <v>85</v>
      </c>
      <c r="AW244" s="14" t="s">
        <v>31</v>
      </c>
      <c r="AX244" s="14" t="s">
        <v>83</v>
      </c>
      <c r="AY244" s="259" t="s">
        <v>131</v>
      </c>
    </row>
    <row r="245" s="2" customFormat="1" ht="24.15" customHeight="1">
      <c r="A245" s="39"/>
      <c r="B245" s="40"/>
      <c r="C245" s="220" t="s">
        <v>7</v>
      </c>
      <c r="D245" s="220" t="s">
        <v>133</v>
      </c>
      <c r="E245" s="221" t="s">
        <v>292</v>
      </c>
      <c r="F245" s="222" t="s">
        <v>293</v>
      </c>
      <c r="G245" s="223" t="s">
        <v>154</v>
      </c>
      <c r="H245" s="224">
        <v>8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40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137</v>
      </c>
      <c r="AT245" s="232" t="s">
        <v>133</v>
      </c>
      <c r="AU245" s="232" t="s">
        <v>85</v>
      </c>
      <c r="AY245" s="18" t="s">
        <v>131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83</v>
      </c>
      <c r="BK245" s="233">
        <f>ROUND(I245*H245,2)</f>
        <v>0</v>
      </c>
      <c r="BL245" s="18" t="s">
        <v>137</v>
      </c>
      <c r="BM245" s="232" t="s">
        <v>294</v>
      </c>
    </row>
    <row r="246" s="2" customFormat="1">
      <c r="A246" s="39"/>
      <c r="B246" s="40"/>
      <c r="C246" s="41"/>
      <c r="D246" s="234" t="s">
        <v>139</v>
      </c>
      <c r="E246" s="41"/>
      <c r="F246" s="235" t="s">
        <v>293</v>
      </c>
      <c r="G246" s="41"/>
      <c r="H246" s="41"/>
      <c r="I246" s="236"/>
      <c r="J246" s="41"/>
      <c r="K246" s="41"/>
      <c r="L246" s="45"/>
      <c r="M246" s="237"/>
      <c r="N246" s="238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139</v>
      </c>
      <c r="AU246" s="18" t="s">
        <v>85</v>
      </c>
    </row>
    <row r="247" s="14" customFormat="1">
      <c r="A247" s="14"/>
      <c r="B247" s="249"/>
      <c r="C247" s="250"/>
      <c r="D247" s="234" t="s">
        <v>141</v>
      </c>
      <c r="E247" s="251" t="s">
        <v>1</v>
      </c>
      <c r="F247" s="252" t="s">
        <v>295</v>
      </c>
      <c r="G247" s="250"/>
      <c r="H247" s="253">
        <v>8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141</v>
      </c>
      <c r="AU247" s="259" t="s">
        <v>85</v>
      </c>
      <c r="AV247" s="14" t="s">
        <v>85</v>
      </c>
      <c r="AW247" s="14" t="s">
        <v>31</v>
      </c>
      <c r="AX247" s="14" t="s">
        <v>83</v>
      </c>
      <c r="AY247" s="259" t="s">
        <v>131</v>
      </c>
    </row>
    <row r="248" s="13" customFormat="1">
      <c r="A248" s="13"/>
      <c r="B248" s="239"/>
      <c r="C248" s="240"/>
      <c r="D248" s="234" t="s">
        <v>141</v>
      </c>
      <c r="E248" s="241" t="s">
        <v>1</v>
      </c>
      <c r="F248" s="242" t="s">
        <v>296</v>
      </c>
      <c r="G248" s="240"/>
      <c r="H248" s="241" t="s">
        <v>1</v>
      </c>
      <c r="I248" s="243"/>
      <c r="J248" s="240"/>
      <c r="K248" s="240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141</v>
      </c>
      <c r="AU248" s="248" t="s">
        <v>85</v>
      </c>
      <c r="AV248" s="13" t="s">
        <v>83</v>
      </c>
      <c r="AW248" s="13" t="s">
        <v>31</v>
      </c>
      <c r="AX248" s="13" t="s">
        <v>75</v>
      </c>
      <c r="AY248" s="248" t="s">
        <v>131</v>
      </c>
    </row>
    <row r="249" s="12" customFormat="1" ht="22.8" customHeight="1">
      <c r="A249" s="12"/>
      <c r="B249" s="204"/>
      <c r="C249" s="205"/>
      <c r="D249" s="206" t="s">
        <v>74</v>
      </c>
      <c r="E249" s="218" t="s">
        <v>297</v>
      </c>
      <c r="F249" s="218" t="s">
        <v>298</v>
      </c>
      <c r="G249" s="205"/>
      <c r="H249" s="205"/>
      <c r="I249" s="208"/>
      <c r="J249" s="219">
        <f>BK249</f>
        <v>0</v>
      </c>
      <c r="K249" s="205"/>
      <c r="L249" s="210"/>
      <c r="M249" s="211"/>
      <c r="N249" s="212"/>
      <c r="O249" s="212"/>
      <c r="P249" s="213">
        <f>SUM(P250:P251)</f>
        <v>0</v>
      </c>
      <c r="Q249" s="212"/>
      <c r="R249" s="213">
        <f>SUM(R250:R251)</f>
        <v>0</v>
      </c>
      <c r="S249" s="212"/>
      <c r="T249" s="214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5" t="s">
        <v>83</v>
      </c>
      <c r="AT249" s="216" t="s">
        <v>74</v>
      </c>
      <c r="AU249" s="216" t="s">
        <v>83</v>
      </c>
      <c r="AY249" s="215" t="s">
        <v>131</v>
      </c>
      <c r="BK249" s="217">
        <f>SUM(BK250:BK251)</f>
        <v>0</v>
      </c>
    </row>
    <row r="250" s="2" customFormat="1" ht="16.5" customHeight="1">
      <c r="A250" s="39"/>
      <c r="B250" s="40"/>
      <c r="C250" s="220" t="s">
        <v>299</v>
      </c>
      <c r="D250" s="220" t="s">
        <v>133</v>
      </c>
      <c r="E250" s="221" t="s">
        <v>300</v>
      </c>
      <c r="F250" s="222" t="s">
        <v>301</v>
      </c>
      <c r="G250" s="223" t="s">
        <v>271</v>
      </c>
      <c r="H250" s="224">
        <v>93.382000000000005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40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137</v>
      </c>
      <c r="AT250" s="232" t="s">
        <v>133</v>
      </c>
      <c r="AU250" s="232" t="s">
        <v>85</v>
      </c>
      <c r="AY250" s="18" t="s">
        <v>131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83</v>
      </c>
      <c r="BK250" s="233">
        <f>ROUND(I250*H250,2)</f>
        <v>0</v>
      </c>
      <c r="BL250" s="18" t="s">
        <v>137</v>
      </c>
      <c r="BM250" s="232" t="s">
        <v>302</v>
      </c>
    </row>
    <row r="251" s="2" customFormat="1">
      <c r="A251" s="39"/>
      <c r="B251" s="40"/>
      <c r="C251" s="41"/>
      <c r="D251" s="234" t="s">
        <v>139</v>
      </c>
      <c r="E251" s="41"/>
      <c r="F251" s="235" t="s">
        <v>303</v>
      </c>
      <c r="G251" s="41"/>
      <c r="H251" s="41"/>
      <c r="I251" s="236"/>
      <c r="J251" s="41"/>
      <c r="K251" s="41"/>
      <c r="L251" s="45"/>
      <c r="M251" s="282"/>
      <c r="N251" s="283"/>
      <c r="O251" s="284"/>
      <c r="P251" s="284"/>
      <c r="Q251" s="284"/>
      <c r="R251" s="284"/>
      <c r="S251" s="284"/>
      <c r="T251" s="285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139</v>
      </c>
      <c r="AU251" s="18" t="s">
        <v>85</v>
      </c>
    </row>
    <row r="252" s="2" customFormat="1" ht="6.96" customHeight="1">
      <c r="A252" s="39"/>
      <c r="B252" s="67"/>
      <c r="C252" s="68"/>
      <c r="D252" s="68"/>
      <c r="E252" s="68"/>
      <c r="F252" s="68"/>
      <c r="G252" s="68"/>
      <c r="H252" s="68"/>
      <c r="I252" s="68"/>
      <c r="J252" s="68"/>
      <c r="K252" s="68"/>
      <c r="L252" s="45"/>
      <c r="M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</sheetData>
  <sheetProtection sheet="1" autoFilter="0" formatColumns="0" formatRows="0" objects="1" scenarios="1" spinCount="100000" saltValue="JW0QT101Gl8LzmSZTvdW47kmUG2+jJEglGSS/x/tmNDhqTqB8O8Lb1cE67jKQMaSKkghsTaepVSQsgMoqoBMtg==" hashValue="+aBHVz149hA21LzVakgOGB8gEWnnQyPk70ooEUaVUkPkijThdvoMx6gU5+f9c9utXley9CNBPtXQKWS0mgqv8g==" algorithmName="SHA-512" password="CC35"/>
  <autoFilter ref="C122:K2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VD Karolinka - oprava dlažeb a vývaru u LG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ROUND((SUM(BE123:BE239)),  2)</f>
        <v>0</v>
      </c>
      <c r="G33" s="39"/>
      <c r="H33" s="39"/>
      <c r="I33" s="156">
        <v>0.20999999999999999</v>
      </c>
      <c r="J33" s="155">
        <f>ROUND(((SUM(BE123:BE239))*I33),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ROUND((SUM(BF123:BF239)),  2)</f>
        <v>0</v>
      </c>
      <c r="G34" s="39"/>
      <c r="H34" s="39"/>
      <c r="I34" s="156">
        <v>0.14999999999999999</v>
      </c>
      <c r="J34" s="155">
        <f>ROUND(((SUM(BF123:BF239))*I34),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ROUND((SUM(BG123:BG239)),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ROUND((SUM(BH123:BH239)),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ROUND((SUM(BI123:BI239)),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VD Karolinka - oprava dlažeb a vývaru u LG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2 - Limnigraf na Velké Stanovnici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Karolinka</v>
      </c>
      <c r="G89" s="41"/>
      <c r="H89" s="41"/>
      <c r="I89" s="33" t="s">
        <v>22</v>
      </c>
      <c r="J89" s="80" t="str">
        <f>IF(J12="","",J12)</f>
        <v>24. 1. 2023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J166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113</v>
      </c>
      <c r="E101" s="189"/>
      <c r="F101" s="189"/>
      <c r="G101" s="189"/>
      <c r="H101" s="189"/>
      <c r="I101" s="189"/>
      <c r="J101" s="190">
        <f>J179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J228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115</v>
      </c>
      <c r="E103" s="189"/>
      <c r="F103" s="189"/>
      <c r="G103" s="189"/>
      <c r="H103" s="189"/>
      <c r="I103" s="189"/>
      <c r="J103" s="190">
        <f>J237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VD Karolinka - oprava dlažeb a vývaru u LG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2 - Limnigraf na Velké Stanovnici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k.ú. Karolinka</v>
      </c>
      <c r="G117" s="41"/>
      <c r="H117" s="41"/>
      <c r="I117" s="33" t="s">
        <v>22</v>
      </c>
      <c r="J117" s="80" t="str">
        <f>IF(J12="","",J12)</f>
        <v>24. 1. 2023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Povodí Moravy, s.p.</v>
      </c>
      <c r="G119" s="41"/>
      <c r="H119" s="41"/>
      <c r="I119" s="33" t="s">
        <v>30</v>
      </c>
      <c r="J119" s="37" t="str">
        <f>E21</f>
        <v>Povodí Moravy, s.p.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32</v>
      </c>
      <c r="J120" s="37" t="str">
        <f>E24</f>
        <v>Ing. Kauer Miroslav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117</v>
      </c>
      <c r="D122" s="195" t="s">
        <v>60</v>
      </c>
      <c r="E122" s="195" t="s">
        <v>56</v>
      </c>
      <c r="F122" s="195" t="s">
        <v>57</v>
      </c>
      <c r="G122" s="195" t="s">
        <v>118</v>
      </c>
      <c r="H122" s="195" t="s">
        <v>119</v>
      </c>
      <c r="I122" s="195" t="s">
        <v>120</v>
      </c>
      <c r="J122" s="196" t="s">
        <v>106</v>
      </c>
      <c r="K122" s="197" t="s">
        <v>121</v>
      </c>
      <c r="L122" s="198"/>
      <c r="M122" s="101" t="s">
        <v>1</v>
      </c>
      <c r="N122" s="102" t="s">
        <v>39</v>
      </c>
      <c r="O122" s="102" t="s">
        <v>122</v>
      </c>
      <c r="P122" s="102" t="s">
        <v>123</v>
      </c>
      <c r="Q122" s="102" t="s">
        <v>124</v>
      </c>
      <c r="R122" s="102" t="s">
        <v>125</v>
      </c>
      <c r="S122" s="102" t="s">
        <v>126</v>
      </c>
      <c r="T122" s="103" t="s">
        <v>127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128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</f>
        <v>0</v>
      </c>
      <c r="Q123" s="105"/>
      <c r="R123" s="201">
        <f>R124</f>
        <v>41.776385359999992</v>
      </c>
      <c r="S123" s="105"/>
      <c r="T123" s="202">
        <f>T124</f>
        <v>12.164377999999999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108</v>
      </c>
      <c r="BK123" s="203">
        <f>BK124</f>
        <v>0</v>
      </c>
    </row>
    <row r="124" s="12" customFormat="1" ht="25.92" customHeight="1">
      <c r="A124" s="12"/>
      <c r="B124" s="204"/>
      <c r="C124" s="205"/>
      <c r="D124" s="206" t="s">
        <v>74</v>
      </c>
      <c r="E124" s="207" t="s">
        <v>129</v>
      </c>
      <c r="F124" s="207" t="s">
        <v>130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P125+P142+P166+P179+P228+P237</f>
        <v>0</v>
      </c>
      <c r="Q124" s="212"/>
      <c r="R124" s="213">
        <f>R125+R142+R166+R179+R228+R237</f>
        <v>41.776385359999992</v>
      </c>
      <c r="S124" s="212"/>
      <c r="T124" s="214">
        <f>T125+T142+T166+T179+T228+T237</f>
        <v>12.164377999999999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83</v>
      </c>
      <c r="AT124" s="216" t="s">
        <v>74</v>
      </c>
      <c r="AU124" s="216" t="s">
        <v>75</v>
      </c>
      <c r="AY124" s="215" t="s">
        <v>131</v>
      </c>
      <c r="BK124" s="217">
        <f>BK125+BK142+BK166+BK179+BK228+BK237</f>
        <v>0</v>
      </c>
    </row>
    <row r="125" s="12" customFormat="1" ht="22.8" customHeight="1">
      <c r="A125" s="12"/>
      <c r="B125" s="204"/>
      <c r="C125" s="205"/>
      <c r="D125" s="206" t="s">
        <v>74</v>
      </c>
      <c r="E125" s="218" t="s">
        <v>83</v>
      </c>
      <c r="F125" s="218" t="s">
        <v>132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SUM(P126:P141)</f>
        <v>0</v>
      </c>
      <c r="Q125" s="212"/>
      <c r="R125" s="213">
        <f>SUM(R126:R141)</f>
        <v>0.0024000000000000002</v>
      </c>
      <c r="S125" s="212"/>
      <c r="T125" s="214">
        <f>SUM(T126:T141)</f>
        <v>11.25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83</v>
      </c>
      <c r="AY125" s="215" t="s">
        <v>131</v>
      </c>
      <c r="BK125" s="217">
        <f>SUM(BK126:BK141)</f>
        <v>0</v>
      </c>
    </row>
    <row r="126" s="2" customFormat="1" ht="24.15" customHeight="1">
      <c r="A126" s="39"/>
      <c r="B126" s="40"/>
      <c r="C126" s="220" t="s">
        <v>83</v>
      </c>
      <c r="D126" s="220" t="s">
        <v>133</v>
      </c>
      <c r="E126" s="221" t="s">
        <v>305</v>
      </c>
      <c r="F126" s="222" t="s">
        <v>306</v>
      </c>
      <c r="G126" s="223" t="s">
        <v>154</v>
      </c>
      <c r="H126" s="224">
        <v>6.25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40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1.8</v>
      </c>
      <c r="T126" s="231">
        <f>S126*H126</f>
        <v>11.25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137</v>
      </c>
      <c r="AT126" s="232" t="s">
        <v>133</v>
      </c>
      <c r="AU126" s="232" t="s">
        <v>85</v>
      </c>
      <c r="AY126" s="18" t="s">
        <v>131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83</v>
      </c>
      <c r="BK126" s="233">
        <f>ROUND(I126*H126,2)</f>
        <v>0</v>
      </c>
      <c r="BL126" s="18" t="s">
        <v>137</v>
      </c>
      <c r="BM126" s="232" t="s">
        <v>307</v>
      </c>
    </row>
    <row r="127" s="2" customFormat="1">
      <c r="A127" s="39"/>
      <c r="B127" s="40"/>
      <c r="C127" s="41"/>
      <c r="D127" s="234" t="s">
        <v>139</v>
      </c>
      <c r="E127" s="41"/>
      <c r="F127" s="235" t="s">
        <v>308</v>
      </c>
      <c r="G127" s="41"/>
      <c r="H127" s="41"/>
      <c r="I127" s="236"/>
      <c r="J127" s="41"/>
      <c r="K127" s="41"/>
      <c r="L127" s="45"/>
      <c r="M127" s="237"/>
      <c r="N127" s="23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85</v>
      </c>
    </row>
    <row r="128" s="13" customFormat="1">
      <c r="A128" s="13"/>
      <c r="B128" s="239"/>
      <c r="C128" s="240"/>
      <c r="D128" s="234" t="s">
        <v>141</v>
      </c>
      <c r="E128" s="241" t="s">
        <v>1</v>
      </c>
      <c r="F128" s="242" t="s">
        <v>309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141</v>
      </c>
      <c r="AU128" s="248" t="s">
        <v>85</v>
      </c>
      <c r="AV128" s="13" t="s">
        <v>83</v>
      </c>
      <c r="AW128" s="13" t="s">
        <v>31</v>
      </c>
      <c r="AX128" s="13" t="s">
        <v>75</v>
      </c>
      <c r="AY128" s="248" t="s">
        <v>131</v>
      </c>
    </row>
    <row r="129" s="14" customFormat="1">
      <c r="A129" s="14"/>
      <c r="B129" s="249"/>
      <c r="C129" s="250"/>
      <c r="D129" s="234" t="s">
        <v>141</v>
      </c>
      <c r="E129" s="251" t="s">
        <v>1</v>
      </c>
      <c r="F129" s="252" t="s">
        <v>310</v>
      </c>
      <c r="G129" s="250"/>
      <c r="H129" s="253">
        <v>6.25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141</v>
      </c>
      <c r="AU129" s="259" t="s">
        <v>85</v>
      </c>
      <c r="AV129" s="14" t="s">
        <v>85</v>
      </c>
      <c r="AW129" s="14" t="s">
        <v>31</v>
      </c>
      <c r="AX129" s="14" t="s">
        <v>83</v>
      </c>
      <c r="AY129" s="259" t="s">
        <v>131</v>
      </c>
    </row>
    <row r="130" s="2" customFormat="1" ht="24.15" customHeight="1">
      <c r="A130" s="39"/>
      <c r="B130" s="40"/>
      <c r="C130" s="220" t="s">
        <v>85</v>
      </c>
      <c r="D130" s="220" t="s">
        <v>133</v>
      </c>
      <c r="E130" s="221" t="s">
        <v>134</v>
      </c>
      <c r="F130" s="222" t="s">
        <v>135</v>
      </c>
      <c r="G130" s="223" t="s">
        <v>136</v>
      </c>
      <c r="H130" s="224">
        <v>80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40</v>
      </c>
      <c r="O130" s="92"/>
      <c r="P130" s="230">
        <f>O130*H130</f>
        <v>0</v>
      </c>
      <c r="Q130" s="230">
        <v>3.0000000000000001E-05</v>
      </c>
      <c r="R130" s="230">
        <f>Q130*H130</f>
        <v>0.0024000000000000002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137</v>
      </c>
      <c r="AT130" s="232" t="s">
        <v>133</v>
      </c>
      <c r="AU130" s="232" t="s">
        <v>85</v>
      </c>
      <c r="AY130" s="18" t="s">
        <v>131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83</v>
      </c>
      <c r="BK130" s="233">
        <f>ROUND(I130*H130,2)</f>
        <v>0</v>
      </c>
      <c r="BL130" s="18" t="s">
        <v>137</v>
      </c>
      <c r="BM130" s="232" t="s">
        <v>311</v>
      </c>
    </row>
    <row r="131" s="2" customFormat="1">
      <c r="A131" s="39"/>
      <c r="B131" s="40"/>
      <c r="C131" s="41"/>
      <c r="D131" s="234" t="s">
        <v>139</v>
      </c>
      <c r="E131" s="41"/>
      <c r="F131" s="235" t="s">
        <v>140</v>
      </c>
      <c r="G131" s="41"/>
      <c r="H131" s="41"/>
      <c r="I131" s="236"/>
      <c r="J131" s="41"/>
      <c r="K131" s="41"/>
      <c r="L131" s="45"/>
      <c r="M131" s="237"/>
      <c r="N131" s="23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85</v>
      </c>
    </row>
    <row r="132" s="13" customFormat="1">
      <c r="A132" s="13"/>
      <c r="B132" s="239"/>
      <c r="C132" s="240"/>
      <c r="D132" s="234" t="s">
        <v>141</v>
      </c>
      <c r="E132" s="241" t="s">
        <v>1</v>
      </c>
      <c r="F132" s="242" t="s">
        <v>142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141</v>
      </c>
      <c r="AU132" s="248" t="s">
        <v>85</v>
      </c>
      <c r="AV132" s="13" t="s">
        <v>83</v>
      </c>
      <c r="AW132" s="13" t="s">
        <v>31</v>
      </c>
      <c r="AX132" s="13" t="s">
        <v>75</v>
      </c>
      <c r="AY132" s="248" t="s">
        <v>131</v>
      </c>
    </row>
    <row r="133" s="14" customFormat="1">
      <c r="A133" s="14"/>
      <c r="B133" s="249"/>
      <c r="C133" s="250"/>
      <c r="D133" s="234" t="s">
        <v>141</v>
      </c>
      <c r="E133" s="251" t="s">
        <v>1</v>
      </c>
      <c r="F133" s="252" t="s">
        <v>312</v>
      </c>
      <c r="G133" s="250"/>
      <c r="H133" s="253">
        <v>80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141</v>
      </c>
      <c r="AU133" s="259" t="s">
        <v>85</v>
      </c>
      <c r="AV133" s="14" t="s">
        <v>85</v>
      </c>
      <c r="AW133" s="14" t="s">
        <v>31</v>
      </c>
      <c r="AX133" s="14" t="s">
        <v>75</v>
      </c>
      <c r="AY133" s="259" t="s">
        <v>131</v>
      </c>
    </row>
    <row r="134" s="15" customFormat="1">
      <c r="A134" s="15"/>
      <c r="B134" s="260"/>
      <c r="C134" s="261"/>
      <c r="D134" s="234" t="s">
        <v>141</v>
      </c>
      <c r="E134" s="262" t="s">
        <v>1</v>
      </c>
      <c r="F134" s="263" t="s">
        <v>144</v>
      </c>
      <c r="G134" s="261"/>
      <c r="H134" s="264">
        <v>80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0" t="s">
        <v>141</v>
      </c>
      <c r="AU134" s="270" t="s">
        <v>85</v>
      </c>
      <c r="AV134" s="15" t="s">
        <v>137</v>
      </c>
      <c r="AW134" s="15" t="s">
        <v>31</v>
      </c>
      <c r="AX134" s="15" t="s">
        <v>83</v>
      </c>
      <c r="AY134" s="270" t="s">
        <v>131</v>
      </c>
    </row>
    <row r="135" s="2" customFormat="1" ht="24.15" customHeight="1">
      <c r="A135" s="39"/>
      <c r="B135" s="40"/>
      <c r="C135" s="220" t="s">
        <v>151</v>
      </c>
      <c r="D135" s="220" t="s">
        <v>133</v>
      </c>
      <c r="E135" s="221" t="s">
        <v>145</v>
      </c>
      <c r="F135" s="222" t="s">
        <v>146</v>
      </c>
      <c r="G135" s="223" t="s">
        <v>147</v>
      </c>
      <c r="H135" s="224">
        <v>10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137</v>
      </c>
      <c r="AT135" s="232" t="s">
        <v>133</v>
      </c>
      <c r="AU135" s="232" t="s">
        <v>85</v>
      </c>
      <c r="AY135" s="18" t="s">
        <v>131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83</v>
      </c>
      <c r="BK135" s="233">
        <f>ROUND(I135*H135,2)</f>
        <v>0</v>
      </c>
      <c r="BL135" s="18" t="s">
        <v>137</v>
      </c>
      <c r="BM135" s="232" t="s">
        <v>313</v>
      </c>
    </row>
    <row r="136" s="2" customFormat="1">
      <c r="A136" s="39"/>
      <c r="B136" s="40"/>
      <c r="C136" s="41"/>
      <c r="D136" s="234" t="s">
        <v>139</v>
      </c>
      <c r="E136" s="41"/>
      <c r="F136" s="235" t="s">
        <v>149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139</v>
      </c>
      <c r="AU136" s="18" t="s">
        <v>85</v>
      </c>
    </row>
    <row r="137" s="14" customFormat="1">
      <c r="A137" s="14"/>
      <c r="B137" s="249"/>
      <c r="C137" s="250"/>
      <c r="D137" s="234" t="s">
        <v>141</v>
      </c>
      <c r="E137" s="251" t="s">
        <v>1</v>
      </c>
      <c r="F137" s="252" t="s">
        <v>227</v>
      </c>
      <c r="G137" s="250"/>
      <c r="H137" s="253">
        <v>10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141</v>
      </c>
      <c r="AU137" s="259" t="s">
        <v>85</v>
      </c>
      <c r="AV137" s="14" t="s">
        <v>85</v>
      </c>
      <c r="AW137" s="14" t="s">
        <v>31</v>
      </c>
      <c r="AX137" s="14" t="s">
        <v>83</v>
      </c>
      <c r="AY137" s="259" t="s">
        <v>131</v>
      </c>
    </row>
    <row r="138" s="2" customFormat="1" ht="24.15" customHeight="1">
      <c r="A138" s="39"/>
      <c r="B138" s="40"/>
      <c r="C138" s="220" t="s">
        <v>137</v>
      </c>
      <c r="D138" s="220" t="s">
        <v>133</v>
      </c>
      <c r="E138" s="221" t="s">
        <v>152</v>
      </c>
      <c r="F138" s="222" t="s">
        <v>153</v>
      </c>
      <c r="G138" s="223" t="s">
        <v>154</v>
      </c>
      <c r="H138" s="224">
        <v>0.93799999999999994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40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137</v>
      </c>
      <c r="AT138" s="232" t="s">
        <v>133</v>
      </c>
      <c r="AU138" s="232" t="s">
        <v>85</v>
      </c>
      <c r="AY138" s="18" t="s">
        <v>131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83</v>
      </c>
      <c r="BK138" s="233">
        <f>ROUND(I138*H138,2)</f>
        <v>0</v>
      </c>
      <c r="BL138" s="18" t="s">
        <v>137</v>
      </c>
      <c r="BM138" s="232" t="s">
        <v>314</v>
      </c>
    </row>
    <row r="139" s="2" customFormat="1">
      <c r="A139" s="39"/>
      <c r="B139" s="40"/>
      <c r="C139" s="41"/>
      <c r="D139" s="234" t="s">
        <v>139</v>
      </c>
      <c r="E139" s="41"/>
      <c r="F139" s="235" t="s">
        <v>156</v>
      </c>
      <c r="G139" s="41"/>
      <c r="H139" s="41"/>
      <c r="I139" s="236"/>
      <c r="J139" s="41"/>
      <c r="K139" s="41"/>
      <c r="L139" s="45"/>
      <c r="M139" s="237"/>
      <c r="N139" s="23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85</v>
      </c>
    </row>
    <row r="140" s="13" customFormat="1">
      <c r="A140" s="13"/>
      <c r="B140" s="239"/>
      <c r="C140" s="240"/>
      <c r="D140" s="234" t="s">
        <v>141</v>
      </c>
      <c r="E140" s="241" t="s">
        <v>1</v>
      </c>
      <c r="F140" s="242" t="s">
        <v>315</v>
      </c>
      <c r="G140" s="240"/>
      <c r="H140" s="241" t="s">
        <v>1</v>
      </c>
      <c r="I140" s="243"/>
      <c r="J140" s="240"/>
      <c r="K140" s="240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141</v>
      </c>
      <c r="AU140" s="248" t="s">
        <v>85</v>
      </c>
      <c r="AV140" s="13" t="s">
        <v>83</v>
      </c>
      <c r="AW140" s="13" t="s">
        <v>31</v>
      </c>
      <c r="AX140" s="13" t="s">
        <v>75</v>
      </c>
      <c r="AY140" s="248" t="s">
        <v>131</v>
      </c>
    </row>
    <row r="141" s="14" customFormat="1">
      <c r="A141" s="14"/>
      <c r="B141" s="249"/>
      <c r="C141" s="250"/>
      <c r="D141" s="234" t="s">
        <v>141</v>
      </c>
      <c r="E141" s="251" t="s">
        <v>1</v>
      </c>
      <c r="F141" s="252" t="s">
        <v>316</v>
      </c>
      <c r="G141" s="250"/>
      <c r="H141" s="253">
        <v>0.93799999999999994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141</v>
      </c>
      <c r="AU141" s="259" t="s">
        <v>85</v>
      </c>
      <c r="AV141" s="14" t="s">
        <v>85</v>
      </c>
      <c r="AW141" s="14" t="s">
        <v>31</v>
      </c>
      <c r="AX141" s="14" t="s">
        <v>83</v>
      </c>
      <c r="AY141" s="259" t="s">
        <v>131</v>
      </c>
    </row>
    <row r="142" s="12" customFormat="1" ht="22.8" customHeight="1">
      <c r="A142" s="12"/>
      <c r="B142" s="204"/>
      <c r="C142" s="205"/>
      <c r="D142" s="206" t="s">
        <v>74</v>
      </c>
      <c r="E142" s="218" t="s">
        <v>137</v>
      </c>
      <c r="F142" s="218" t="s">
        <v>159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SUM(P143:P165)</f>
        <v>0</v>
      </c>
      <c r="Q142" s="212"/>
      <c r="R142" s="213">
        <f>SUM(R143:R165)</f>
        <v>39.314469099999997</v>
      </c>
      <c r="S142" s="212"/>
      <c r="T142" s="214">
        <f>SUM(T143:T165)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83</v>
      </c>
      <c r="AT142" s="216" t="s">
        <v>74</v>
      </c>
      <c r="AU142" s="216" t="s">
        <v>83</v>
      </c>
      <c r="AY142" s="215" t="s">
        <v>131</v>
      </c>
      <c r="BK142" s="217">
        <f>SUM(BK143:BK165)</f>
        <v>0</v>
      </c>
    </row>
    <row r="143" s="2" customFormat="1" ht="24.15" customHeight="1">
      <c r="A143" s="39"/>
      <c r="B143" s="40"/>
      <c r="C143" s="220" t="s">
        <v>166</v>
      </c>
      <c r="D143" s="220" t="s">
        <v>133</v>
      </c>
      <c r="E143" s="221" t="s">
        <v>317</v>
      </c>
      <c r="F143" s="222" t="s">
        <v>318</v>
      </c>
      <c r="G143" s="223" t="s">
        <v>194</v>
      </c>
      <c r="H143" s="224">
        <v>6.25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40</v>
      </c>
      <c r="O143" s="92"/>
      <c r="P143" s="230">
        <f>O143*H143</f>
        <v>0</v>
      </c>
      <c r="Q143" s="230">
        <v>0.31879000000000002</v>
      </c>
      <c r="R143" s="230">
        <f>Q143*H143</f>
        <v>1.9924375000000001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137</v>
      </c>
      <c r="AT143" s="232" t="s">
        <v>133</v>
      </c>
      <c r="AU143" s="232" t="s">
        <v>85</v>
      </c>
      <c r="AY143" s="18" t="s">
        <v>131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83</v>
      </c>
      <c r="BK143" s="233">
        <f>ROUND(I143*H143,2)</f>
        <v>0</v>
      </c>
      <c r="BL143" s="18" t="s">
        <v>137</v>
      </c>
      <c r="BM143" s="232" t="s">
        <v>319</v>
      </c>
    </row>
    <row r="144" s="2" customFormat="1">
      <c r="A144" s="39"/>
      <c r="B144" s="40"/>
      <c r="C144" s="41"/>
      <c r="D144" s="234" t="s">
        <v>139</v>
      </c>
      <c r="E144" s="41"/>
      <c r="F144" s="235" t="s">
        <v>320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85</v>
      </c>
    </row>
    <row r="145" s="13" customFormat="1">
      <c r="A145" s="13"/>
      <c r="B145" s="239"/>
      <c r="C145" s="240"/>
      <c r="D145" s="234" t="s">
        <v>141</v>
      </c>
      <c r="E145" s="241" t="s">
        <v>1</v>
      </c>
      <c r="F145" s="242" t="s">
        <v>321</v>
      </c>
      <c r="G145" s="240"/>
      <c r="H145" s="241" t="s">
        <v>1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141</v>
      </c>
      <c r="AU145" s="248" t="s">
        <v>85</v>
      </c>
      <c r="AV145" s="13" t="s">
        <v>83</v>
      </c>
      <c r="AW145" s="13" t="s">
        <v>31</v>
      </c>
      <c r="AX145" s="13" t="s">
        <v>75</v>
      </c>
      <c r="AY145" s="248" t="s">
        <v>131</v>
      </c>
    </row>
    <row r="146" s="14" customFormat="1">
      <c r="A146" s="14"/>
      <c r="B146" s="249"/>
      <c r="C146" s="250"/>
      <c r="D146" s="234" t="s">
        <v>141</v>
      </c>
      <c r="E146" s="251" t="s">
        <v>1</v>
      </c>
      <c r="F146" s="252" t="s">
        <v>310</v>
      </c>
      <c r="G146" s="250"/>
      <c r="H146" s="253">
        <v>6.25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141</v>
      </c>
      <c r="AU146" s="259" t="s">
        <v>85</v>
      </c>
      <c r="AV146" s="14" t="s">
        <v>85</v>
      </c>
      <c r="AW146" s="14" t="s">
        <v>31</v>
      </c>
      <c r="AX146" s="14" t="s">
        <v>83</v>
      </c>
      <c r="AY146" s="259" t="s">
        <v>131</v>
      </c>
    </row>
    <row r="147" s="2" customFormat="1" ht="24.15" customHeight="1">
      <c r="A147" s="39"/>
      <c r="B147" s="40"/>
      <c r="C147" s="220" t="s">
        <v>98</v>
      </c>
      <c r="D147" s="220" t="s">
        <v>133</v>
      </c>
      <c r="E147" s="221" t="s">
        <v>167</v>
      </c>
      <c r="F147" s="222" t="s">
        <v>168</v>
      </c>
      <c r="G147" s="223" t="s">
        <v>154</v>
      </c>
      <c r="H147" s="224">
        <v>4.5899999999999999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40</v>
      </c>
      <c r="O147" s="92"/>
      <c r="P147" s="230">
        <f>O147*H147</f>
        <v>0</v>
      </c>
      <c r="Q147" s="230">
        <v>2.4340799999999998</v>
      </c>
      <c r="R147" s="230">
        <f>Q147*H147</f>
        <v>11.1724272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137</v>
      </c>
      <c r="AT147" s="232" t="s">
        <v>133</v>
      </c>
      <c r="AU147" s="232" t="s">
        <v>85</v>
      </c>
      <c r="AY147" s="18" t="s">
        <v>131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83</v>
      </c>
      <c r="BK147" s="233">
        <f>ROUND(I147*H147,2)</f>
        <v>0</v>
      </c>
      <c r="BL147" s="18" t="s">
        <v>137</v>
      </c>
      <c r="BM147" s="232" t="s">
        <v>322</v>
      </c>
    </row>
    <row r="148" s="2" customFormat="1">
      <c r="A148" s="39"/>
      <c r="B148" s="40"/>
      <c r="C148" s="41"/>
      <c r="D148" s="234" t="s">
        <v>139</v>
      </c>
      <c r="E148" s="41"/>
      <c r="F148" s="235" t="s">
        <v>170</v>
      </c>
      <c r="G148" s="41"/>
      <c r="H148" s="41"/>
      <c r="I148" s="236"/>
      <c r="J148" s="41"/>
      <c r="K148" s="41"/>
      <c r="L148" s="45"/>
      <c r="M148" s="237"/>
      <c r="N148" s="23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85</v>
      </c>
    </row>
    <row r="149" s="13" customFormat="1">
      <c r="A149" s="13"/>
      <c r="B149" s="239"/>
      <c r="C149" s="240"/>
      <c r="D149" s="234" t="s">
        <v>141</v>
      </c>
      <c r="E149" s="241" t="s">
        <v>1</v>
      </c>
      <c r="F149" s="242" t="s">
        <v>323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141</v>
      </c>
      <c r="AU149" s="248" t="s">
        <v>85</v>
      </c>
      <c r="AV149" s="13" t="s">
        <v>83</v>
      </c>
      <c r="AW149" s="13" t="s">
        <v>31</v>
      </c>
      <c r="AX149" s="13" t="s">
        <v>75</v>
      </c>
      <c r="AY149" s="248" t="s">
        <v>131</v>
      </c>
    </row>
    <row r="150" s="14" customFormat="1">
      <c r="A150" s="14"/>
      <c r="B150" s="249"/>
      <c r="C150" s="250"/>
      <c r="D150" s="234" t="s">
        <v>141</v>
      </c>
      <c r="E150" s="251" t="s">
        <v>1</v>
      </c>
      <c r="F150" s="252" t="s">
        <v>324</v>
      </c>
      <c r="G150" s="250"/>
      <c r="H150" s="253">
        <v>4.5899999999999999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141</v>
      </c>
      <c r="AU150" s="259" t="s">
        <v>85</v>
      </c>
      <c r="AV150" s="14" t="s">
        <v>85</v>
      </c>
      <c r="AW150" s="14" t="s">
        <v>31</v>
      </c>
      <c r="AX150" s="14" t="s">
        <v>75</v>
      </c>
      <c r="AY150" s="259" t="s">
        <v>131</v>
      </c>
    </row>
    <row r="151" s="15" customFormat="1">
      <c r="A151" s="15"/>
      <c r="B151" s="260"/>
      <c r="C151" s="261"/>
      <c r="D151" s="234" t="s">
        <v>141</v>
      </c>
      <c r="E151" s="262" t="s">
        <v>1</v>
      </c>
      <c r="F151" s="263" t="s">
        <v>144</v>
      </c>
      <c r="G151" s="261"/>
      <c r="H151" s="264">
        <v>4.5899999999999999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0" t="s">
        <v>141</v>
      </c>
      <c r="AU151" s="270" t="s">
        <v>85</v>
      </c>
      <c r="AV151" s="15" t="s">
        <v>137</v>
      </c>
      <c r="AW151" s="15" t="s">
        <v>31</v>
      </c>
      <c r="AX151" s="15" t="s">
        <v>83</v>
      </c>
      <c r="AY151" s="270" t="s">
        <v>131</v>
      </c>
    </row>
    <row r="152" s="2" customFormat="1" ht="37.8" customHeight="1">
      <c r="A152" s="39"/>
      <c r="B152" s="40"/>
      <c r="C152" s="220" t="s">
        <v>191</v>
      </c>
      <c r="D152" s="220" t="s">
        <v>133</v>
      </c>
      <c r="E152" s="221" t="s">
        <v>180</v>
      </c>
      <c r="F152" s="222" t="s">
        <v>181</v>
      </c>
      <c r="G152" s="223" t="s">
        <v>154</v>
      </c>
      <c r="H152" s="224">
        <v>9.1799999999999997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40</v>
      </c>
      <c r="O152" s="92"/>
      <c r="P152" s="230">
        <f>O152*H152</f>
        <v>0</v>
      </c>
      <c r="Q152" s="230">
        <v>2.4340799999999998</v>
      </c>
      <c r="R152" s="230">
        <f>Q152*H152</f>
        <v>22.344854399999999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137</v>
      </c>
      <c r="AT152" s="232" t="s">
        <v>133</v>
      </c>
      <c r="AU152" s="232" t="s">
        <v>85</v>
      </c>
      <c r="AY152" s="18" t="s">
        <v>131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83</v>
      </c>
      <c r="BK152" s="233">
        <f>ROUND(I152*H152,2)</f>
        <v>0</v>
      </c>
      <c r="BL152" s="18" t="s">
        <v>137</v>
      </c>
      <c r="BM152" s="232" t="s">
        <v>325</v>
      </c>
    </row>
    <row r="153" s="2" customFormat="1">
      <c r="A153" s="39"/>
      <c r="B153" s="40"/>
      <c r="C153" s="41"/>
      <c r="D153" s="234" t="s">
        <v>139</v>
      </c>
      <c r="E153" s="41"/>
      <c r="F153" s="235" t="s">
        <v>183</v>
      </c>
      <c r="G153" s="41"/>
      <c r="H153" s="41"/>
      <c r="I153" s="236"/>
      <c r="J153" s="41"/>
      <c r="K153" s="41"/>
      <c r="L153" s="45"/>
      <c r="M153" s="237"/>
      <c r="N153" s="23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139</v>
      </c>
      <c r="AU153" s="18" t="s">
        <v>85</v>
      </c>
    </row>
    <row r="154" s="13" customFormat="1">
      <c r="A154" s="13"/>
      <c r="B154" s="239"/>
      <c r="C154" s="240"/>
      <c r="D154" s="234" t="s">
        <v>141</v>
      </c>
      <c r="E154" s="241" t="s">
        <v>1</v>
      </c>
      <c r="F154" s="242" t="s">
        <v>189</v>
      </c>
      <c r="G154" s="240"/>
      <c r="H154" s="241" t="s">
        <v>1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141</v>
      </c>
      <c r="AU154" s="248" t="s">
        <v>85</v>
      </c>
      <c r="AV154" s="13" t="s">
        <v>83</v>
      </c>
      <c r="AW154" s="13" t="s">
        <v>31</v>
      </c>
      <c r="AX154" s="13" t="s">
        <v>75</v>
      </c>
      <c r="AY154" s="248" t="s">
        <v>131</v>
      </c>
    </row>
    <row r="155" s="14" customFormat="1">
      <c r="A155" s="14"/>
      <c r="B155" s="249"/>
      <c r="C155" s="250"/>
      <c r="D155" s="234" t="s">
        <v>141</v>
      </c>
      <c r="E155" s="251" t="s">
        <v>1</v>
      </c>
      <c r="F155" s="252" t="s">
        <v>326</v>
      </c>
      <c r="G155" s="250"/>
      <c r="H155" s="253">
        <v>9.1799999999999997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141</v>
      </c>
      <c r="AU155" s="259" t="s">
        <v>85</v>
      </c>
      <c r="AV155" s="14" t="s">
        <v>85</v>
      </c>
      <c r="AW155" s="14" t="s">
        <v>31</v>
      </c>
      <c r="AX155" s="14" t="s">
        <v>75</v>
      </c>
      <c r="AY155" s="259" t="s">
        <v>131</v>
      </c>
    </row>
    <row r="156" s="15" customFormat="1">
      <c r="A156" s="15"/>
      <c r="B156" s="260"/>
      <c r="C156" s="261"/>
      <c r="D156" s="234" t="s">
        <v>141</v>
      </c>
      <c r="E156" s="262" t="s">
        <v>1</v>
      </c>
      <c r="F156" s="263" t="s">
        <v>144</v>
      </c>
      <c r="G156" s="261"/>
      <c r="H156" s="264">
        <v>9.1799999999999997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0" t="s">
        <v>141</v>
      </c>
      <c r="AU156" s="270" t="s">
        <v>85</v>
      </c>
      <c r="AV156" s="15" t="s">
        <v>137</v>
      </c>
      <c r="AW156" s="15" t="s">
        <v>31</v>
      </c>
      <c r="AX156" s="15" t="s">
        <v>83</v>
      </c>
      <c r="AY156" s="270" t="s">
        <v>131</v>
      </c>
    </row>
    <row r="157" s="2" customFormat="1" ht="24.15" customHeight="1">
      <c r="A157" s="39"/>
      <c r="B157" s="40"/>
      <c r="C157" s="220" t="s">
        <v>204</v>
      </c>
      <c r="D157" s="220" t="s">
        <v>133</v>
      </c>
      <c r="E157" s="221" t="s">
        <v>192</v>
      </c>
      <c r="F157" s="222" t="s">
        <v>193</v>
      </c>
      <c r="G157" s="223" t="s">
        <v>194</v>
      </c>
      <c r="H157" s="224">
        <v>15.300000000000001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40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137</v>
      </c>
      <c r="AT157" s="232" t="s">
        <v>133</v>
      </c>
      <c r="AU157" s="232" t="s">
        <v>85</v>
      </c>
      <c r="AY157" s="18" t="s">
        <v>131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83</v>
      </c>
      <c r="BK157" s="233">
        <f>ROUND(I157*H157,2)</f>
        <v>0</v>
      </c>
      <c r="BL157" s="18" t="s">
        <v>137</v>
      </c>
      <c r="BM157" s="232" t="s">
        <v>327</v>
      </c>
    </row>
    <row r="158" s="2" customFormat="1">
      <c r="A158" s="39"/>
      <c r="B158" s="40"/>
      <c r="C158" s="41"/>
      <c r="D158" s="234" t="s">
        <v>139</v>
      </c>
      <c r="E158" s="41"/>
      <c r="F158" s="235" t="s">
        <v>196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85</v>
      </c>
    </row>
    <row r="159" s="13" customFormat="1">
      <c r="A159" s="13"/>
      <c r="B159" s="239"/>
      <c r="C159" s="240"/>
      <c r="D159" s="234" t="s">
        <v>141</v>
      </c>
      <c r="E159" s="241" t="s">
        <v>1</v>
      </c>
      <c r="F159" s="242" t="s">
        <v>201</v>
      </c>
      <c r="G159" s="240"/>
      <c r="H159" s="241" t="s">
        <v>1</v>
      </c>
      <c r="I159" s="243"/>
      <c r="J159" s="240"/>
      <c r="K159" s="240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141</v>
      </c>
      <c r="AU159" s="248" t="s">
        <v>85</v>
      </c>
      <c r="AV159" s="13" t="s">
        <v>83</v>
      </c>
      <c r="AW159" s="13" t="s">
        <v>31</v>
      </c>
      <c r="AX159" s="13" t="s">
        <v>75</v>
      </c>
      <c r="AY159" s="248" t="s">
        <v>131</v>
      </c>
    </row>
    <row r="160" s="14" customFormat="1">
      <c r="A160" s="14"/>
      <c r="B160" s="249"/>
      <c r="C160" s="250"/>
      <c r="D160" s="234" t="s">
        <v>141</v>
      </c>
      <c r="E160" s="251" t="s">
        <v>1</v>
      </c>
      <c r="F160" s="252" t="s">
        <v>328</v>
      </c>
      <c r="G160" s="250"/>
      <c r="H160" s="253">
        <v>15.300000000000001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141</v>
      </c>
      <c r="AU160" s="259" t="s">
        <v>85</v>
      </c>
      <c r="AV160" s="14" t="s">
        <v>85</v>
      </c>
      <c r="AW160" s="14" t="s">
        <v>31</v>
      </c>
      <c r="AX160" s="14" t="s">
        <v>75</v>
      </c>
      <c r="AY160" s="259" t="s">
        <v>131</v>
      </c>
    </row>
    <row r="161" s="15" customFormat="1">
      <c r="A161" s="15"/>
      <c r="B161" s="260"/>
      <c r="C161" s="261"/>
      <c r="D161" s="234" t="s">
        <v>141</v>
      </c>
      <c r="E161" s="262" t="s">
        <v>1</v>
      </c>
      <c r="F161" s="263" t="s">
        <v>144</v>
      </c>
      <c r="G161" s="261"/>
      <c r="H161" s="264">
        <v>15.300000000000001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0" t="s">
        <v>141</v>
      </c>
      <c r="AU161" s="270" t="s">
        <v>85</v>
      </c>
      <c r="AV161" s="15" t="s">
        <v>137</v>
      </c>
      <c r="AW161" s="15" t="s">
        <v>31</v>
      </c>
      <c r="AX161" s="15" t="s">
        <v>83</v>
      </c>
      <c r="AY161" s="270" t="s">
        <v>131</v>
      </c>
    </row>
    <row r="162" s="2" customFormat="1" ht="24.15" customHeight="1">
      <c r="A162" s="39"/>
      <c r="B162" s="40"/>
      <c r="C162" s="220" t="s">
        <v>217</v>
      </c>
      <c r="D162" s="220" t="s">
        <v>133</v>
      </c>
      <c r="E162" s="221" t="s">
        <v>329</v>
      </c>
      <c r="F162" s="222" t="s">
        <v>330</v>
      </c>
      <c r="G162" s="223" t="s">
        <v>194</v>
      </c>
      <c r="H162" s="224">
        <v>6.25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40</v>
      </c>
      <c r="O162" s="92"/>
      <c r="P162" s="230">
        <f>O162*H162</f>
        <v>0</v>
      </c>
      <c r="Q162" s="230">
        <v>0.60875999999999997</v>
      </c>
      <c r="R162" s="230">
        <f>Q162*H162</f>
        <v>3.8047499999999999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137</v>
      </c>
      <c r="AT162" s="232" t="s">
        <v>133</v>
      </c>
      <c r="AU162" s="232" t="s">
        <v>85</v>
      </c>
      <c r="AY162" s="18" t="s">
        <v>131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83</v>
      </c>
      <c r="BK162" s="233">
        <f>ROUND(I162*H162,2)</f>
        <v>0</v>
      </c>
      <c r="BL162" s="18" t="s">
        <v>137</v>
      </c>
      <c r="BM162" s="232" t="s">
        <v>331</v>
      </c>
    </row>
    <row r="163" s="2" customFormat="1">
      <c r="A163" s="39"/>
      <c r="B163" s="40"/>
      <c r="C163" s="41"/>
      <c r="D163" s="234" t="s">
        <v>139</v>
      </c>
      <c r="E163" s="41"/>
      <c r="F163" s="235" t="s">
        <v>332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85</v>
      </c>
    </row>
    <row r="164" s="13" customFormat="1">
      <c r="A164" s="13"/>
      <c r="B164" s="239"/>
      <c r="C164" s="240"/>
      <c r="D164" s="234" t="s">
        <v>141</v>
      </c>
      <c r="E164" s="241" t="s">
        <v>1</v>
      </c>
      <c r="F164" s="242" t="s">
        <v>333</v>
      </c>
      <c r="G164" s="240"/>
      <c r="H164" s="241" t="s">
        <v>1</v>
      </c>
      <c r="I164" s="243"/>
      <c r="J164" s="240"/>
      <c r="K164" s="240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141</v>
      </c>
      <c r="AU164" s="248" t="s">
        <v>85</v>
      </c>
      <c r="AV164" s="13" t="s">
        <v>83</v>
      </c>
      <c r="AW164" s="13" t="s">
        <v>31</v>
      </c>
      <c r="AX164" s="13" t="s">
        <v>75</v>
      </c>
      <c r="AY164" s="248" t="s">
        <v>131</v>
      </c>
    </row>
    <row r="165" s="14" customFormat="1">
      <c r="A165" s="14"/>
      <c r="B165" s="249"/>
      <c r="C165" s="250"/>
      <c r="D165" s="234" t="s">
        <v>141</v>
      </c>
      <c r="E165" s="251" t="s">
        <v>1</v>
      </c>
      <c r="F165" s="252" t="s">
        <v>310</v>
      </c>
      <c r="G165" s="250"/>
      <c r="H165" s="253">
        <v>6.25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141</v>
      </c>
      <c r="AU165" s="259" t="s">
        <v>85</v>
      </c>
      <c r="AV165" s="14" t="s">
        <v>85</v>
      </c>
      <c r="AW165" s="14" t="s">
        <v>31</v>
      </c>
      <c r="AX165" s="14" t="s">
        <v>83</v>
      </c>
      <c r="AY165" s="259" t="s">
        <v>131</v>
      </c>
    </row>
    <row r="166" s="12" customFormat="1" ht="22.8" customHeight="1">
      <c r="A166" s="12"/>
      <c r="B166" s="204"/>
      <c r="C166" s="205"/>
      <c r="D166" s="206" t="s">
        <v>74</v>
      </c>
      <c r="E166" s="218" t="s">
        <v>98</v>
      </c>
      <c r="F166" s="218" t="s">
        <v>203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SUM(P167:P178)</f>
        <v>0</v>
      </c>
      <c r="Q166" s="212"/>
      <c r="R166" s="213">
        <f>SUM(R167:R178)</f>
        <v>2.39626626</v>
      </c>
      <c r="S166" s="212"/>
      <c r="T166" s="214">
        <f>SUM(T167:T178)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83</v>
      </c>
      <c r="AT166" s="216" t="s">
        <v>74</v>
      </c>
      <c r="AU166" s="216" t="s">
        <v>83</v>
      </c>
      <c r="AY166" s="215" t="s">
        <v>131</v>
      </c>
      <c r="BK166" s="217">
        <f>SUM(BK167:BK178)</f>
        <v>0</v>
      </c>
    </row>
    <row r="167" s="2" customFormat="1" ht="33" customHeight="1">
      <c r="A167" s="39"/>
      <c r="B167" s="40"/>
      <c r="C167" s="220" t="s">
        <v>227</v>
      </c>
      <c r="D167" s="220" t="s">
        <v>133</v>
      </c>
      <c r="E167" s="221" t="s">
        <v>205</v>
      </c>
      <c r="F167" s="222" t="s">
        <v>206</v>
      </c>
      <c r="G167" s="223" t="s">
        <v>194</v>
      </c>
      <c r="H167" s="224">
        <v>43.521000000000001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40</v>
      </c>
      <c r="O167" s="92"/>
      <c r="P167" s="230">
        <f>O167*H167</f>
        <v>0</v>
      </c>
      <c r="Q167" s="230">
        <v>0.055059999999999998</v>
      </c>
      <c r="R167" s="230">
        <f>Q167*H167</f>
        <v>2.39626626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137</v>
      </c>
      <c r="AT167" s="232" t="s">
        <v>133</v>
      </c>
      <c r="AU167" s="232" t="s">
        <v>85</v>
      </c>
      <c r="AY167" s="18" t="s">
        <v>131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83</v>
      </c>
      <c r="BK167" s="233">
        <f>ROUND(I167*H167,2)</f>
        <v>0</v>
      </c>
      <c r="BL167" s="18" t="s">
        <v>137</v>
      </c>
      <c r="BM167" s="232" t="s">
        <v>334</v>
      </c>
    </row>
    <row r="168" s="2" customFormat="1">
      <c r="A168" s="39"/>
      <c r="B168" s="40"/>
      <c r="C168" s="41"/>
      <c r="D168" s="234" t="s">
        <v>139</v>
      </c>
      <c r="E168" s="41"/>
      <c r="F168" s="235" t="s">
        <v>208</v>
      </c>
      <c r="G168" s="41"/>
      <c r="H168" s="41"/>
      <c r="I168" s="236"/>
      <c r="J168" s="41"/>
      <c r="K168" s="41"/>
      <c r="L168" s="45"/>
      <c r="M168" s="237"/>
      <c r="N168" s="23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139</v>
      </c>
      <c r="AU168" s="18" t="s">
        <v>85</v>
      </c>
    </row>
    <row r="169" s="13" customFormat="1">
      <c r="A169" s="13"/>
      <c r="B169" s="239"/>
      <c r="C169" s="240"/>
      <c r="D169" s="234" t="s">
        <v>141</v>
      </c>
      <c r="E169" s="241" t="s">
        <v>1</v>
      </c>
      <c r="F169" s="242" t="s">
        <v>335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141</v>
      </c>
      <c r="AU169" s="248" t="s">
        <v>85</v>
      </c>
      <c r="AV169" s="13" t="s">
        <v>83</v>
      </c>
      <c r="AW169" s="13" t="s">
        <v>31</v>
      </c>
      <c r="AX169" s="13" t="s">
        <v>75</v>
      </c>
      <c r="AY169" s="248" t="s">
        <v>131</v>
      </c>
    </row>
    <row r="170" s="14" customFormat="1">
      <c r="A170" s="14"/>
      <c r="B170" s="249"/>
      <c r="C170" s="250"/>
      <c r="D170" s="234" t="s">
        <v>141</v>
      </c>
      <c r="E170" s="251" t="s">
        <v>1</v>
      </c>
      <c r="F170" s="252" t="s">
        <v>336</v>
      </c>
      <c r="G170" s="250"/>
      <c r="H170" s="253">
        <v>1.298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141</v>
      </c>
      <c r="AU170" s="259" t="s">
        <v>85</v>
      </c>
      <c r="AV170" s="14" t="s">
        <v>85</v>
      </c>
      <c r="AW170" s="14" t="s">
        <v>31</v>
      </c>
      <c r="AX170" s="14" t="s">
        <v>75</v>
      </c>
      <c r="AY170" s="259" t="s">
        <v>131</v>
      </c>
    </row>
    <row r="171" s="14" customFormat="1">
      <c r="A171" s="14"/>
      <c r="B171" s="249"/>
      <c r="C171" s="250"/>
      <c r="D171" s="234" t="s">
        <v>141</v>
      </c>
      <c r="E171" s="251" t="s">
        <v>1</v>
      </c>
      <c r="F171" s="252" t="s">
        <v>337</v>
      </c>
      <c r="G171" s="250"/>
      <c r="H171" s="253">
        <v>17.286999999999999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141</v>
      </c>
      <c r="AU171" s="259" t="s">
        <v>85</v>
      </c>
      <c r="AV171" s="14" t="s">
        <v>85</v>
      </c>
      <c r="AW171" s="14" t="s">
        <v>31</v>
      </c>
      <c r="AX171" s="14" t="s">
        <v>75</v>
      </c>
      <c r="AY171" s="259" t="s">
        <v>131</v>
      </c>
    </row>
    <row r="172" s="16" customFormat="1">
      <c r="A172" s="16"/>
      <c r="B172" s="271"/>
      <c r="C172" s="272"/>
      <c r="D172" s="234" t="s">
        <v>141</v>
      </c>
      <c r="E172" s="273" t="s">
        <v>1</v>
      </c>
      <c r="F172" s="274" t="s">
        <v>212</v>
      </c>
      <c r="G172" s="272"/>
      <c r="H172" s="275">
        <v>18.585000000000001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81" t="s">
        <v>141</v>
      </c>
      <c r="AU172" s="281" t="s">
        <v>85</v>
      </c>
      <c r="AV172" s="16" t="s">
        <v>151</v>
      </c>
      <c r="AW172" s="16" t="s">
        <v>31</v>
      </c>
      <c r="AX172" s="16" t="s">
        <v>75</v>
      </c>
      <c r="AY172" s="281" t="s">
        <v>131</v>
      </c>
    </row>
    <row r="173" s="13" customFormat="1">
      <c r="A173" s="13"/>
      <c r="B173" s="239"/>
      <c r="C173" s="240"/>
      <c r="D173" s="234" t="s">
        <v>141</v>
      </c>
      <c r="E173" s="241" t="s">
        <v>1</v>
      </c>
      <c r="F173" s="242" t="s">
        <v>338</v>
      </c>
      <c r="G173" s="240"/>
      <c r="H173" s="241" t="s">
        <v>1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141</v>
      </c>
      <c r="AU173" s="248" t="s">
        <v>85</v>
      </c>
      <c r="AV173" s="13" t="s">
        <v>83</v>
      </c>
      <c r="AW173" s="13" t="s">
        <v>31</v>
      </c>
      <c r="AX173" s="13" t="s">
        <v>75</v>
      </c>
      <c r="AY173" s="248" t="s">
        <v>131</v>
      </c>
    </row>
    <row r="174" s="14" customFormat="1">
      <c r="A174" s="14"/>
      <c r="B174" s="249"/>
      <c r="C174" s="250"/>
      <c r="D174" s="234" t="s">
        <v>141</v>
      </c>
      <c r="E174" s="251" t="s">
        <v>1</v>
      </c>
      <c r="F174" s="252" t="s">
        <v>339</v>
      </c>
      <c r="G174" s="250"/>
      <c r="H174" s="253">
        <v>14.606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141</v>
      </c>
      <c r="AU174" s="259" t="s">
        <v>85</v>
      </c>
      <c r="AV174" s="14" t="s">
        <v>85</v>
      </c>
      <c r="AW174" s="14" t="s">
        <v>31</v>
      </c>
      <c r="AX174" s="14" t="s">
        <v>75</v>
      </c>
      <c r="AY174" s="259" t="s">
        <v>131</v>
      </c>
    </row>
    <row r="175" s="14" customFormat="1">
      <c r="A175" s="14"/>
      <c r="B175" s="249"/>
      <c r="C175" s="250"/>
      <c r="D175" s="234" t="s">
        <v>141</v>
      </c>
      <c r="E175" s="251" t="s">
        <v>1</v>
      </c>
      <c r="F175" s="252" t="s">
        <v>340</v>
      </c>
      <c r="G175" s="250"/>
      <c r="H175" s="253">
        <v>9.7300000000000004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141</v>
      </c>
      <c r="AU175" s="259" t="s">
        <v>85</v>
      </c>
      <c r="AV175" s="14" t="s">
        <v>85</v>
      </c>
      <c r="AW175" s="14" t="s">
        <v>31</v>
      </c>
      <c r="AX175" s="14" t="s">
        <v>75</v>
      </c>
      <c r="AY175" s="259" t="s">
        <v>131</v>
      </c>
    </row>
    <row r="176" s="14" customFormat="1">
      <c r="A176" s="14"/>
      <c r="B176" s="249"/>
      <c r="C176" s="250"/>
      <c r="D176" s="234" t="s">
        <v>141</v>
      </c>
      <c r="E176" s="251" t="s">
        <v>1</v>
      </c>
      <c r="F176" s="252" t="s">
        <v>341</v>
      </c>
      <c r="G176" s="250"/>
      <c r="H176" s="253">
        <v>0.59999999999999998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141</v>
      </c>
      <c r="AU176" s="259" t="s">
        <v>85</v>
      </c>
      <c r="AV176" s="14" t="s">
        <v>85</v>
      </c>
      <c r="AW176" s="14" t="s">
        <v>31</v>
      </c>
      <c r="AX176" s="14" t="s">
        <v>75</v>
      </c>
      <c r="AY176" s="259" t="s">
        <v>131</v>
      </c>
    </row>
    <row r="177" s="16" customFormat="1">
      <c r="A177" s="16"/>
      <c r="B177" s="271"/>
      <c r="C177" s="272"/>
      <c r="D177" s="234" t="s">
        <v>141</v>
      </c>
      <c r="E177" s="273" t="s">
        <v>1</v>
      </c>
      <c r="F177" s="274" t="s">
        <v>212</v>
      </c>
      <c r="G177" s="272"/>
      <c r="H177" s="275">
        <v>24.936</v>
      </c>
      <c r="I177" s="276"/>
      <c r="J177" s="272"/>
      <c r="K177" s="272"/>
      <c r="L177" s="277"/>
      <c r="M177" s="278"/>
      <c r="N177" s="279"/>
      <c r="O177" s="279"/>
      <c r="P177" s="279"/>
      <c r="Q177" s="279"/>
      <c r="R177" s="279"/>
      <c r="S177" s="279"/>
      <c r="T177" s="280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81" t="s">
        <v>141</v>
      </c>
      <c r="AU177" s="281" t="s">
        <v>85</v>
      </c>
      <c r="AV177" s="16" t="s">
        <v>151</v>
      </c>
      <c r="AW177" s="16" t="s">
        <v>31</v>
      </c>
      <c r="AX177" s="16" t="s">
        <v>75</v>
      </c>
      <c r="AY177" s="281" t="s">
        <v>131</v>
      </c>
    </row>
    <row r="178" s="15" customFormat="1">
      <c r="A178" s="15"/>
      <c r="B178" s="260"/>
      <c r="C178" s="261"/>
      <c r="D178" s="234" t="s">
        <v>141</v>
      </c>
      <c r="E178" s="262" t="s">
        <v>1</v>
      </c>
      <c r="F178" s="263" t="s">
        <v>144</v>
      </c>
      <c r="G178" s="261"/>
      <c r="H178" s="264">
        <v>43.521000000000001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0" t="s">
        <v>141</v>
      </c>
      <c r="AU178" s="270" t="s">
        <v>85</v>
      </c>
      <c r="AV178" s="15" t="s">
        <v>137</v>
      </c>
      <c r="AW178" s="15" t="s">
        <v>31</v>
      </c>
      <c r="AX178" s="15" t="s">
        <v>83</v>
      </c>
      <c r="AY178" s="270" t="s">
        <v>131</v>
      </c>
    </row>
    <row r="179" s="12" customFormat="1" ht="22.8" customHeight="1">
      <c r="A179" s="12"/>
      <c r="B179" s="204"/>
      <c r="C179" s="205"/>
      <c r="D179" s="206" t="s">
        <v>74</v>
      </c>
      <c r="E179" s="218" t="s">
        <v>217</v>
      </c>
      <c r="F179" s="218" t="s">
        <v>218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SUM(P180:P227)</f>
        <v>0</v>
      </c>
      <c r="Q179" s="212"/>
      <c r="R179" s="213">
        <f>SUM(R180:R227)</f>
        <v>0.063250000000000001</v>
      </c>
      <c r="S179" s="212"/>
      <c r="T179" s="214">
        <f>SUM(T180:T227)</f>
        <v>0.91437799999999991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83</v>
      </c>
      <c r="AT179" s="216" t="s">
        <v>74</v>
      </c>
      <c r="AU179" s="216" t="s">
        <v>83</v>
      </c>
      <c r="AY179" s="215" t="s">
        <v>131</v>
      </c>
      <c r="BK179" s="217">
        <f>SUM(BK180:BK227)</f>
        <v>0</v>
      </c>
    </row>
    <row r="180" s="2" customFormat="1" ht="24.15" customHeight="1">
      <c r="A180" s="39"/>
      <c r="B180" s="40"/>
      <c r="C180" s="220" t="s">
        <v>238</v>
      </c>
      <c r="D180" s="220" t="s">
        <v>133</v>
      </c>
      <c r="E180" s="221" t="s">
        <v>219</v>
      </c>
      <c r="F180" s="222" t="s">
        <v>220</v>
      </c>
      <c r="G180" s="223" t="s">
        <v>194</v>
      </c>
      <c r="H180" s="224">
        <v>72.530000000000001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40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137</v>
      </c>
      <c r="AT180" s="232" t="s">
        <v>133</v>
      </c>
      <c r="AU180" s="232" t="s">
        <v>85</v>
      </c>
      <c r="AY180" s="18" t="s">
        <v>131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83</v>
      </c>
      <c r="BK180" s="233">
        <f>ROUND(I180*H180,2)</f>
        <v>0</v>
      </c>
      <c r="BL180" s="18" t="s">
        <v>137</v>
      </c>
      <c r="BM180" s="232" t="s">
        <v>342</v>
      </c>
    </row>
    <row r="181" s="2" customFormat="1">
      <c r="A181" s="39"/>
      <c r="B181" s="40"/>
      <c r="C181" s="41"/>
      <c r="D181" s="234" t="s">
        <v>139</v>
      </c>
      <c r="E181" s="41"/>
      <c r="F181" s="235" t="s">
        <v>222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139</v>
      </c>
      <c r="AU181" s="18" t="s">
        <v>85</v>
      </c>
    </row>
    <row r="182" s="13" customFormat="1">
      <c r="A182" s="13"/>
      <c r="B182" s="239"/>
      <c r="C182" s="240"/>
      <c r="D182" s="234" t="s">
        <v>141</v>
      </c>
      <c r="E182" s="241" t="s">
        <v>1</v>
      </c>
      <c r="F182" s="242" t="s">
        <v>223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141</v>
      </c>
      <c r="AU182" s="248" t="s">
        <v>85</v>
      </c>
      <c r="AV182" s="13" t="s">
        <v>83</v>
      </c>
      <c r="AW182" s="13" t="s">
        <v>31</v>
      </c>
      <c r="AX182" s="13" t="s">
        <v>75</v>
      </c>
      <c r="AY182" s="248" t="s">
        <v>131</v>
      </c>
    </row>
    <row r="183" s="14" customFormat="1">
      <c r="A183" s="14"/>
      <c r="B183" s="249"/>
      <c r="C183" s="250"/>
      <c r="D183" s="234" t="s">
        <v>141</v>
      </c>
      <c r="E183" s="251" t="s">
        <v>1</v>
      </c>
      <c r="F183" s="252" t="s">
        <v>343</v>
      </c>
      <c r="G183" s="250"/>
      <c r="H183" s="253">
        <v>41.729999999999997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141</v>
      </c>
      <c r="AU183" s="259" t="s">
        <v>85</v>
      </c>
      <c r="AV183" s="14" t="s">
        <v>85</v>
      </c>
      <c r="AW183" s="14" t="s">
        <v>31</v>
      </c>
      <c r="AX183" s="14" t="s">
        <v>75</v>
      </c>
      <c r="AY183" s="259" t="s">
        <v>131</v>
      </c>
    </row>
    <row r="184" s="14" customFormat="1">
      <c r="A184" s="14"/>
      <c r="B184" s="249"/>
      <c r="C184" s="250"/>
      <c r="D184" s="234" t="s">
        <v>141</v>
      </c>
      <c r="E184" s="251" t="s">
        <v>1</v>
      </c>
      <c r="F184" s="252" t="s">
        <v>344</v>
      </c>
      <c r="G184" s="250"/>
      <c r="H184" s="253">
        <v>27.800000000000001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141</v>
      </c>
      <c r="AU184" s="259" t="s">
        <v>85</v>
      </c>
      <c r="AV184" s="14" t="s">
        <v>85</v>
      </c>
      <c r="AW184" s="14" t="s">
        <v>31</v>
      </c>
      <c r="AX184" s="14" t="s">
        <v>75</v>
      </c>
      <c r="AY184" s="259" t="s">
        <v>131</v>
      </c>
    </row>
    <row r="185" s="14" customFormat="1">
      <c r="A185" s="14"/>
      <c r="B185" s="249"/>
      <c r="C185" s="250"/>
      <c r="D185" s="234" t="s">
        <v>141</v>
      </c>
      <c r="E185" s="251" t="s">
        <v>1</v>
      </c>
      <c r="F185" s="252" t="s">
        <v>345</v>
      </c>
      <c r="G185" s="250"/>
      <c r="H185" s="253">
        <v>3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141</v>
      </c>
      <c r="AU185" s="259" t="s">
        <v>85</v>
      </c>
      <c r="AV185" s="14" t="s">
        <v>85</v>
      </c>
      <c r="AW185" s="14" t="s">
        <v>31</v>
      </c>
      <c r="AX185" s="14" t="s">
        <v>75</v>
      </c>
      <c r="AY185" s="259" t="s">
        <v>131</v>
      </c>
    </row>
    <row r="186" s="15" customFormat="1">
      <c r="A186" s="15"/>
      <c r="B186" s="260"/>
      <c r="C186" s="261"/>
      <c r="D186" s="234" t="s">
        <v>141</v>
      </c>
      <c r="E186" s="262" t="s">
        <v>1</v>
      </c>
      <c r="F186" s="263" t="s">
        <v>144</v>
      </c>
      <c r="G186" s="261"/>
      <c r="H186" s="264">
        <v>72.530000000000001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141</v>
      </c>
      <c r="AU186" s="270" t="s">
        <v>85</v>
      </c>
      <c r="AV186" s="15" t="s">
        <v>137</v>
      </c>
      <c r="AW186" s="15" t="s">
        <v>31</v>
      </c>
      <c r="AX186" s="15" t="s">
        <v>83</v>
      </c>
      <c r="AY186" s="270" t="s">
        <v>131</v>
      </c>
    </row>
    <row r="187" s="2" customFormat="1" ht="21.75" customHeight="1">
      <c r="A187" s="39"/>
      <c r="B187" s="40"/>
      <c r="C187" s="220" t="s">
        <v>243</v>
      </c>
      <c r="D187" s="220" t="s">
        <v>133</v>
      </c>
      <c r="E187" s="221" t="s">
        <v>228</v>
      </c>
      <c r="F187" s="222" t="s">
        <v>229</v>
      </c>
      <c r="G187" s="223" t="s">
        <v>194</v>
      </c>
      <c r="H187" s="224">
        <v>152.96199999999999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40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137</v>
      </c>
      <c r="AT187" s="232" t="s">
        <v>133</v>
      </c>
      <c r="AU187" s="232" t="s">
        <v>85</v>
      </c>
      <c r="AY187" s="18" t="s">
        <v>131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83</v>
      </c>
      <c r="BK187" s="233">
        <f>ROUND(I187*H187,2)</f>
        <v>0</v>
      </c>
      <c r="BL187" s="18" t="s">
        <v>137</v>
      </c>
      <c r="BM187" s="232" t="s">
        <v>346</v>
      </c>
    </row>
    <row r="188" s="2" customFormat="1">
      <c r="A188" s="39"/>
      <c r="B188" s="40"/>
      <c r="C188" s="41"/>
      <c r="D188" s="234" t="s">
        <v>139</v>
      </c>
      <c r="E188" s="41"/>
      <c r="F188" s="235" t="s">
        <v>231</v>
      </c>
      <c r="G188" s="41"/>
      <c r="H188" s="41"/>
      <c r="I188" s="236"/>
      <c r="J188" s="41"/>
      <c r="K188" s="41"/>
      <c r="L188" s="45"/>
      <c r="M188" s="237"/>
      <c r="N188" s="238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139</v>
      </c>
      <c r="AU188" s="18" t="s">
        <v>85</v>
      </c>
    </row>
    <row r="189" s="13" customFormat="1">
      <c r="A189" s="13"/>
      <c r="B189" s="239"/>
      <c r="C189" s="240"/>
      <c r="D189" s="234" t="s">
        <v>141</v>
      </c>
      <c r="E189" s="241" t="s">
        <v>1</v>
      </c>
      <c r="F189" s="242" t="s">
        <v>232</v>
      </c>
      <c r="G189" s="240"/>
      <c r="H189" s="241" t="s">
        <v>1</v>
      </c>
      <c r="I189" s="243"/>
      <c r="J189" s="240"/>
      <c r="K189" s="240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141</v>
      </c>
      <c r="AU189" s="248" t="s">
        <v>85</v>
      </c>
      <c r="AV189" s="13" t="s">
        <v>83</v>
      </c>
      <c r="AW189" s="13" t="s">
        <v>31</v>
      </c>
      <c r="AX189" s="13" t="s">
        <v>75</v>
      </c>
      <c r="AY189" s="248" t="s">
        <v>131</v>
      </c>
    </row>
    <row r="190" s="14" customFormat="1">
      <c r="A190" s="14"/>
      <c r="B190" s="249"/>
      <c r="C190" s="250"/>
      <c r="D190" s="234" t="s">
        <v>141</v>
      </c>
      <c r="E190" s="251" t="s">
        <v>1</v>
      </c>
      <c r="F190" s="252" t="s">
        <v>343</v>
      </c>
      <c r="G190" s="250"/>
      <c r="H190" s="253">
        <v>41.729999999999997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141</v>
      </c>
      <c r="AU190" s="259" t="s">
        <v>85</v>
      </c>
      <c r="AV190" s="14" t="s">
        <v>85</v>
      </c>
      <c r="AW190" s="14" t="s">
        <v>31</v>
      </c>
      <c r="AX190" s="14" t="s">
        <v>75</v>
      </c>
      <c r="AY190" s="259" t="s">
        <v>131</v>
      </c>
    </row>
    <row r="191" s="14" customFormat="1">
      <c r="A191" s="14"/>
      <c r="B191" s="249"/>
      <c r="C191" s="250"/>
      <c r="D191" s="234" t="s">
        <v>141</v>
      </c>
      <c r="E191" s="251" t="s">
        <v>1</v>
      </c>
      <c r="F191" s="252" t="s">
        <v>344</v>
      </c>
      <c r="G191" s="250"/>
      <c r="H191" s="253">
        <v>27.800000000000001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141</v>
      </c>
      <c r="AU191" s="259" t="s">
        <v>85</v>
      </c>
      <c r="AV191" s="14" t="s">
        <v>85</v>
      </c>
      <c r="AW191" s="14" t="s">
        <v>31</v>
      </c>
      <c r="AX191" s="14" t="s">
        <v>75</v>
      </c>
      <c r="AY191" s="259" t="s">
        <v>131</v>
      </c>
    </row>
    <row r="192" s="14" customFormat="1">
      <c r="A192" s="14"/>
      <c r="B192" s="249"/>
      <c r="C192" s="250"/>
      <c r="D192" s="234" t="s">
        <v>141</v>
      </c>
      <c r="E192" s="251" t="s">
        <v>1</v>
      </c>
      <c r="F192" s="252" t="s">
        <v>345</v>
      </c>
      <c r="G192" s="250"/>
      <c r="H192" s="253">
        <v>3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141</v>
      </c>
      <c r="AU192" s="259" t="s">
        <v>85</v>
      </c>
      <c r="AV192" s="14" t="s">
        <v>85</v>
      </c>
      <c r="AW192" s="14" t="s">
        <v>31</v>
      </c>
      <c r="AX192" s="14" t="s">
        <v>75</v>
      </c>
      <c r="AY192" s="259" t="s">
        <v>131</v>
      </c>
    </row>
    <row r="193" s="14" customFormat="1">
      <c r="A193" s="14"/>
      <c r="B193" s="249"/>
      <c r="C193" s="250"/>
      <c r="D193" s="234" t="s">
        <v>141</v>
      </c>
      <c r="E193" s="251" t="s">
        <v>1</v>
      </c>
      <c r="F193" s="252" t="s">
        <v>347</v>
      </c>
      <c r="G193" s="250"/>
      <c r="H193" s="253">
        <v>6.4900000000000002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141</v>
      </c>
      <c r="AU193" s="259" t="s">
        <v>85</v>
      </c>
      <c r="AV193" s="14" t="s">
        <v>85</v>
      </c>
      <c r="AW193" s="14" t="s">
        <v>31</v>
      </c>
      <c r="AX193" s="14" t="s">
        <v>75</v>
      </c>
      <c r="AY193" s="259" t="s">
        <v>131</v>
      </c>
    </row>
    <row r="194" s="14" customFormat="1">
      <c r="A194" s="14"/>
      <c r="B194" s="249"/>
      <c r="C194" s="250"/>
      <c r="D194" s="234" t="s">
        <v>141</v>
      </c>
      <c r="E194" s="251" t="s">
        <v>1</v>
      </c>
      <c r="F194" s="252" t="s">
        <v>348</v>
      </c>
      <c r="G194" s="250"/>
      <c r="H194" s="253">
        <v>49.390000000000001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141</v>
      </c>
      <c r="AU194" s="259" t="s">
        <v>85</v>
      </c>
      <c r="AV194" s="14" t="s">
        <v>85</v>
      </c>
      <c r="AW194" s="14" t="s">
        <v>31</v>
      </c>
      <c r="AX194" s="14" t="s">
        <v>75</v>
      </c>
      <c r="AY194" s="259" t="s">
        <v>131</v>
      </c>
    </row>
    <row r="195" s="14" customFormat="1">
      <c r="A195" s="14"/>
      <c r="B195" s="249"/>
      <c r="C195" s="250"/>
      <c r="D195" s="234" t="s">
        <v>141</v>
      </c>
      <c r="E195" s="251" t="s">
        <v>1</v>
      </c>
      <c r="F195" s="252" t="s">
        <v>310</v>
      </c>
      <c r="G195" s="250"/>
      <c r="H195" s="253">
        <v>6.25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141</v>
      </c>
      <c r="AU195" s="259" t="s">
        <v>85</v>
      </c>
      <c r="AV195" s="14" t="s">
        <v>85</v>
      </c>
      <c r="AW195" s="14" t="s">
        <v>31</v>
      </c>
      <c r="AX195" s="14" t="s">
        <v>75</v>
      </c>
      <c r="AY195" s="259" t="s">
        <v>131</v>
      </c>
    </row>
    <row r="196" s="14" customFormat="1">
      <c r="A196" s="14"/>
      <c r="B196" s="249"/>
      <c r="C196" s="250"/>
      <c r="D196" s="234" t="s">
        <v>141</v>
      </c>
      <c r="E196" s="251" t="s">
        <v>1</v>
      </c>
      <c r="F196" s="252" t="s">
        <v>349</v>
      </c>
      <c r="G196" s="250"/>
      <c r="H196" s="253">
        <v>3.7959999999999998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141</v>
      </c>
      <c r="AU196" s="259" t="s">
        <v>85</v>
      </c>
      <c r="AV196" s="14" t="s">
        <v>85</v>
      </c>
      <c r="AW196" s="14" t="s">
        <v>31</v>
      </c>
      <c r="AX196" s="14" t="s">
        <v>75</v>
      </c>
      <c r="AY196" s="259" t="s">
        <v>131</v>
      </c>
    </row>
    <row r="197" s="14" customFormat="1">
      <c r="A197" s="14"/>
      <c r="B197" s="249"/>
      <c r="C197" s="250"/>
      <c r="D197" s="234" t="s">
        <v>141</v>
      </c>
      <c r="E197" s="251" t="s">
        <v>1</v>
      </c>
      <c r="F197" s="252" t="s">
        <v>350</v>
      </c>
      <c r="G197" s="250"/>
      <c r="H197" s="253">
        <v>14.506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141</v>
      </c>
      <c r="AU197" s="259" t="s">
        <v>85</v>
      </c>
      <c r="AV197" s="14" t="s">
        <v>85</v>
      </c>
      <c r="AW197" s="14" t="s">
        <v>31</v>
      </c>
      <c r="AX197" s="14" t="s">
        <v>75</v>
      </c>
      <c r="AY197" s="259" t="s">
        <v>131</v>
      </c>
    </row>
    <row r="198" s="15" customFormat="1">
      <c r="A198" s="15"/>
      <c r="B198" s="260"/>
      <c r="C198" s="261"/>
      <c r="D198" s="234" t="s">
        <v>141</v>
      </c>
      <c r="E198" s="262" t="s">
        <v>1</v>
      </c>
      <c r="F198" s="263" t="s">
        <v>144</v>
      </c>
      <c r="G198" s="261"/>
      <c r="H198" s="264">
        <v>152.96199999999999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141</v>
      </c>
      <c r="AU198" s="270" t="s">
        <v>85</v>
      </c>
      <c r="AV198" s="15" t="s">
        <v>137</v>
      </c>
      <c r="AW198" s="15" t="s">
        <v>31</v>
      </c>
      <c r="AX198" s="15" t="s">
        <v>83</v>
      </c>
      <c r="AY198" s="270" t="s">
        <v>131</v>
      </c>
    </row>
    <row r="199" s="2" customFormat="1" ht="24.15" customHeight="1">
      <c r="A199" s="39"/>
      <c r="B199" s="40"/>
      <c r="C199" s="220" t="s">
        <v>249</v>
      </c>
      <c r="D199" s="220" t="s">
        <v>133</v>
      </c>
      <c r="E199" s="221" t="s">
        <v>239</v>
      </c>
      <c r="F199" s="222" t="s">
        <v>240</v>
      </c>
      <c r="G199" s="223" t="s">
        <v>194</v>
      </c>
      <c r="H199" s="224">
        <v>43.521000000000001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40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0.017999999999999999</v>
      </c>
      <c r="T199" s="231">
        <f>S199*H199</f>
        <v>0.78337799999999991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137</v>
      </c>
      <c r="AT199" s="232" t="s">
        <v>133</v>
      </c>
      <c r="AU199" s="232" t="s">
        <v>85</v>
      </c>
      <c r="AY199" s="18" t="s">
        <v>131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83</v>
      </c>
      <c r="BK199" s="233">
        <f>ROUND(I199*H199,2)</f>
        <v>0</v>
      </c>
      <c r="BL199" s="18" t="s">
        <v>137</v>
      </c>
      <c r="BM199" s="232" t="s">
        <v>351</v>
      </c>
    </row>
    <row r="200" s="2" customFormat="1">
      <c r="A200" s="39"/>
      <c r="B200" s="40"/>
      <c r="C200" s="41"/>
      <c r="D200" s="234" t="s">
        <v>139</v>
      </c>
      <c r="E200" s="41"/>
      <c r="F200" s="235" t="s">
        <v>242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139</v>
      </c>
      <c r="AU200" s="18" t="s">
        <v>85</v>
      </c>
    </row>
    <row r="201" s="13" customFormat="1">
      <c r="A201" s="13"/>
      <c r="B201" s="239"/>
      <c r="C201" s="240"/>
      <c r="D201" s="234" t="s">
        <v>141</v>
      </c>
      <c r="E201" s="241" t="s">
        <v>1</v>
      </c>
      <c r="F201" s="242" t="s">
        <v>335</v>
      </c>
      <c r="G201" s="240"/>
      <c r="H201" s="241" t="s">
        <v>1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141</v>
      </c>
      <c r="AU201" s="248" t="s">
        <v>85</v>
      </c>
      <c r="AV201" s="13" t="s">
        <v>83</v>
      </c>
      <c r="AW201" s="13" t="s">
        <v>31</v>
      </c>
      <c r="AX201" s="13" t="s">
        <v>75</v>
      </c>
      <c r="AY201" s="248" t="s">
        <v>131</v>
      </c>
    </row>
    <row r="202" s="14" customFormat="1">
      <c r="A202" s="14"/>
      <c r="B202" s="249"/>
      <c r="C202" s="250"/>
      <c r="D202" s="234" t="s">
        <v>141</v>
      </c>
      <c r="E202" s="251" t="s">
        <v>1</v>
      </c>
      <c r="F202" s="252" t="s">
        <v>336</v>
      </c>
      <c r="G202" s="250"/>
      <c r="H202" s="253">
        <v>1.298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141</v>
      </c>
      <c r="AU202" s="259" t="s">
        <v>85</v>
      </c>
      <c r="AV202" s="14" t="s">
        <v>85</v>
      </c>
      <c r="AW202" s="14" t="s">
        <v>31</v>
      </c>
      <c r="AX202" s="14" t="s">
        <v>75</v>
      </c>
      <c r="AY202" s="259" t="s">
        <v>131</v>
      </c>
    </row>
    <row r="203" s="14" customFormat="1">
      <c r="A203" s="14"/>
      <c r="B203" s="249"/>
      <c r="C203" s="250"/>
      <c r="D203" s="234" t="s">
        <v>141</v>
      </c>
      <c r="E203" s="251" t="s">
        <v>1</v>
      </c>
      <c r="F203" s="252" t="s">
        <v>337</v>
      </c>
      <c r="G203" s="250"/>
      <c r="H203" s="253">
        <v>17.286999999999999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141</v>
      </c>
      <c r="AU203" s="259" t="s">
        <v>85</v>
      </c>
      <c r="AV203" s="14" t="s">
        <v>85</v>
      </c>
      <c r="AW203" s="14" t="s">
        <v>31</v>
      </c>
      <c r="AX203" s="14" t="s">
        <v>75</v>
      </c>
      <c r="AY203" s="259" t="s">
        <v>131</v>
      </c>
    </row>
    <row r="204" s="16" customFormat="1">
      <c r="A204" s="16"/>
      <c r="B204" s="271"/>
      <c r="C204" s="272"/>
      <c r="D204" s="234" t="s">
        <v>141</v>
      </c>
      <c r="E204" s="273" t="s">
        <v>1</v>
      </c>
      <c r="F204" s="274" t="s">
        <v>212</v>
      </c>
      <c r="G204" s="272"/>
      <c r="H204" s="275">
        <v>18.585000000000001</v>
      </c>
      <c r="I204" s="276"/>
      <c r="J204" s="272"/>
      <c r="K204" s="272"/>
      <c r="L204" s="277"/>
      <c r="M204" s="278"/>
      <c r="N204" s="279"/>
      <c r="O204" s="279"/>
      <c r="P204" s="279"/>
      <c r="Q204" s="279"/>
      <c r="R204" s="279"/>
      <c r="S204" s="279"/>
      <c r="T204" s="280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81" t="s">
        <v>141</v>
      </c>
      <c r="AU204" s="281" t="s">
        <v>85</v>
      </c>
      <c r="AV204" s="16" t="s">
        <v>151</v>
      </c>
      <c r="AW204" s="16" t="s">
        <v>31</v>
      </c>
      <c r="AX204" s="16" t="s">
        <v>75</v>
      </c>
      <c r="AY204" s="281" t="s">
        <v>131</v>
      </c>
    </row>
    <row r="205" s="13" customFormat="1">
      <c r="A205" s="13"/>
      <c r="B205" s="239"/>
      <c r="C205" s="240"/>
      <c r="D205" s="234" t="s">
        <v>141</v>
      </c>
      <c r="E205" s="241" t="s">
        <v>1</v>
      </c>
      <c r="F205" s="242" t="s">
        <v>338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141</v>
      </c>
      <c r="AU205" s="248" t="s">
        <v>85</v>
      </c>
      <c r="AV205" s="13" t="s">
        <v>83</v>
      </c>
      <c r="AW205" s="13" t="s">
        <v>31</v>
      </c>
      <c r="AX205" s="13" t="s">
        <v>75</v>
      </c>
      <c r="AY205" s="248" t="s">
        <v>131</v>
      </c>
    </row>
    <row r="206" s="14" customFormat="1">
      <c r="A206" s="14"/>
      <c r="B206" s="249"/>
      <c r="C206" s="250"/>
      <c r="D206" s="234" t="s">
        <v>141</v>
      </c>
      <c r="E206" s="251" t="s">
        <v>1</v>
      </c>
      <c r="F206" s="252" t="s">
        <v>339</v>
      </c>
      <c r="G206" s="250"/>
      <c r="H206" s="253">
        <v>14.606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141</v>
      </c>
      <c r="AU206" s="259" t="s">
        <v>85</v>
      </c>
      <c r="AV206" s="14" t="s">
        <v>85</v>
      </c>
      <c r="AW206" s="14" t="s">
        <v>31</v>
      </c>
      <c r="AX206" s="14" t="s">
        <v>75</v>
      </c>
      <c r="AY206" s="259" t="s">
        <v>131</v>
      </c>
    </row>
    <row r="207" s="14" customFormat="1">
      <c r="A207" s="14"/>
      <c r="B207" s="249"/>
      <c r="C207" s="250"/>
      <c r="D207" s="234" t="s">
        <v>141</v>
      </c>
      <c r="E207" s="251" t="s">
        <v>1</v>
      </c>
      <c r="F207" s="252" t="s">
        <v>340</v>
      </c>
      <c r="G207" s="250"/>
      <c r="H207" s="253">
        <v>9.7300000000000004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141</v>
      </c>
      <c r="AU207" s="259" t="s">
        <v>85</v>
      </c>
      <c r="AV207" s="14" t="s">
        <v>85</v>
      </c>
      <c r="AW207" s="14" t="s">
        <v>31</v>
      </c>
      <c r="AX207" s="14" t="s">
        <v>75</v>
      </c>
      <c r="AY207" s="259" t="s">
        <v>131</v>
      </c>
    </row>
    <row r="208" s="14" customFormat="1">
      <c r="A208" s="14"/>
      <c r="B208" s="249"/>
      <c r="C208" s="250"/>
      <c r="D208" s="234" t="s">
        <v>141</v>
      </c>
      <c r="E208" s="251" t="s">
        <v>1</v>
      </c>
      <c r="F208" s="252" t="s">
        <v>341</v>
      </c>
      <c r="G208" s="250"/>
      <c r="H208" s="253">
        <v>0.59999999999999998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141</v>
      </c>
      <c r="AU208" s="259" t="s">
        <v>85</v>
      </c>
      <c r="AV208" s="14" t="s">
        <v>85</v>
      </c>
      <c r="AW208" s="14" t="s">
        <v>31</v>
      </c>
      <c r="AX208" s="14" t="s">
        <v>75</v>
      </c>
      <c r="AY208" s="259" t="s">
        <v>131</v>
      </c>
    </row>
    <row r="209" s="16" customFormat="1">
      <c r="A209" s="16"/>
      <c r="B209" s="271"/>
      <c r="C209" s="272"/>
      <c r="D209" s="234" t="s">
        <v>141</v>
      </c>
      <c r="E209" s="273" t="s">
        <v>1</v>
      </c>
      <c r="F209" s="274" t="s">
        <v>212</v>
      </c>
      <c r="G209" s="272"/>
      <c r="H209" s="275">
        <v>24.936</v>
      </c>
      <c r="I209" s="276"/>
      <c r="J209" s="272"/>
      <c r="K209" s="272"/>
      <c r="L209" s="277"/>
      <c r="M209" s="278"/>
      <c r="N209" s="279"/>
      <c r="O209" s="279"/>
      <c r="P209" s="279"/>
      <c r="Q209" s="279"/>
      <c r="R209" s="279"/>
      <c r="S209" s="279"/>
      <c r="T209" s="280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1" t="s">
        <v>141</v>
      </c>
      <c r="AU209" s="281" t="s">
        <v>85</v>
      </c>
      <c r="AV209" s="16" t="s">
        <v>151</v>
      </c>
      <c r="AW209" s="16" t="s">
        <v>31</v>
      </c>
      <c r="AX209" s="16" t="s">
        <v>75</v>
      </c>
      <c r="AY209" s="281" t="s">
        <v>131</v>
      </c>
    </row>
    <row r="210" s="15" customFormat="1">
      <c r="A210" s="15"/>
      <c r="B210" s="260"/>
      <c r="C210" s="261"/>
      <c r="D210" s="234" t="s">
        <v>141</v>
      </c>
      <c r="E210" s="262" t="s">
        <v>1</v>
      </c>
      <c r="F210" s="263" t="s">
        <v>144</v>
      </c>
      <c r="G210" s="261"/>
      <c r="H210" s="264">
        <v>43.521000000000001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141</v>
      </c>
      <c r="AU210" s="270" t="s">
        <v>85</v>
      </c>
      <c r="AV210" s="15" t="s">
        <v>137</v>
      </c>
      <c r="AW210" s="15" t="s">
        <v>31</v>
      </c>
      <c r="AX210" s="15" t="s">
        <v>83</v>
      </c>
      <c r="AY210" s="270" t="s">
        <v>131</v>
      </c>
    </row>
    <row r="211" s="2" customFormat="1" ht="24.15" customHeight="1">
      <c r="A211" s="39"/>
      <c r="B211" s="40"/>
      <c r="C211" s="220" t="s">
        <v>150</v>
      </c>
      <c r="D211" s="220" t="s">
        <v>133</v>
      </c>
      <c r="E211" s="221" t="s">
        <v>244</v>
      </c>
      <c r="F211" s="222" t="s">
        <v>245</v>
      </c>
      <c r="G211" s="223" t="s">
        <v>194</v>
      </c>
      <c r="H211" s="224">
        <v>1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40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0.066000000000000003</v>
      </c>
      <c r="T211" s="231">
        <f>S211*H211</f>
        <v>0.066000000000000003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137</v>
      </c>
      <c r="AT211" s="232" t="s">
        <v>133</v>
      </c>
      <c r="AU211" s="232" t="s">
        <v>85</v>
      </c>
      <c r="AY211" s="18" t="s">
        <v>131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83</v>
      </c>
      <c r="BK211" s="233">
        <f>ROUND(I211*H211,2)</f>
        <v>0</v>
      </c>
      <c r="BL211" s="18" t="s">
        <v>137</v>
      </c>
      <c r="BM211" s="232" t="s">
        <v>352</v>
      </c>
    </row>
    <row r="212" s="2" customFormat="1">
      <c r="A212" s="39"/>
      <c r="B212" s="40"/>
      <c r="C212" s="41"/>
      <c r="D212" s="234" t="s">
        <v>139</v>
      </c>
      <c r="E212" s="41"/>
      <c r="F212" s="235" t="s">
        <v>247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139</v>
      </c>
      <c r="AU212" s="18" t="s">
        <v>85</v>
      </c>
    </row>
    <row r="213" s="14" customFormat="1">
      <c r="A213" s="14"/>
      <c r="B213" s="249"/>
      <c r="C213" s="250"/>
      <c r="D213" s="234" t="s">
        <v>141</v>
      </c>
      <c r="E213" s="251" t="s">
        <v>1</v>
      </c>
      <c r="F213" s="252" t="s">
        <v>353</v>
      </c>
      <c r="G213" s="250"/>
      <c r="H213" s="253">
        <v>1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141</v>
      </c>
      <c r="AU213" s="259" t="s">
        <v>85</v>
      </c>
      <c r="AV213" s="14" t="s">
        <v>85</v>
      </c>
      <c r="AW213" s="14" t="s">
        <v>31</v>
      </c>
      <c r="AX213" s="14" t="s">
        <v>83</v>
      </c>
      <c r="AY213" s="259" t="s">
        <v>131</v>
      </c>
    </row>
    <row r="214" s="2" customFormat="1" ht="24.15" customHeight="1">
      <c r="A214" s="39"/>
      <c r="B214" s="40"/>
      <c r="C214" s="220" t="s">
        <v>8</v>
      </c>
      <c r="D214" s="220" t="s">
        <v>133</v>
      </c>
      <c r="E214" s="221" t="s">
        <v>250</v>
      </c>
      <c r="F214" s="222" t="s">
        <v>251</v>
      </c>
      <c r="G214" s="223" t="s">
        <v>194</v>
      </c>
      <c r="H214" s="224">
        <v>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40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0.065000000000000002</v>
      </c>
      <c r="T214" s="231">
        <f>S214*H214</f>
        <v>0.065000000000000002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137</v>
      </c>
      <c r="AT214" s="232" t="s">
        <v>133</v>
      </c>
      <c r="AU214" s="232" t="s">
        <v>85</v>
      </c>
      <c r="AY214" s="18" t="s">
        <v>131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83</v>
      </c>
      <c r="BK214" s="233">
        <f>ROUND(I214*H214,2)</f>
        <v>0</v>
      </c>
      <c r="BL214" s="18" t="s">
        <v>137</v>
      </c>
      <c r="BM214" s="232" t="s">
        <v>354</v>
      </c>
    </row>
    <row r="215" s="2" customFormat="1">
      <c r="A215" s="39"/>
      <c r="B215" s="40"/>
      <c r="C215" s="41"/>
      <c r="D215" s="234" t="s">
        <v>139</v>
      </c>
      <c r="E215" s="41"/>
      <c r="F215" s="235" t="s">
        <v>253</v>
      </c>
      <c r="G215" s="41"/>
      <c r="H215" s="41"/>
      <c r="I215" s="236"/>
      <c r="J215" s="41"/>
      <c r="K215" s="41"/>
      <c r="L215" s="45"/>
      <c r="M215" s="237"/>
      <c r="N215" s="238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139</v>
      </c>
      <c r="AU215" s="18" t="s">
        <v>85</v>
      </c>
    </row>
    <row r="216" s="14" customFormat="1">
      <c r="A216" s="14"/>
      <c r="B216" s="249"/>
      <c r="C216" s="250"/>
      <c r="D216" s="234" t="s">
        <v>141</v>
      </c>
      <c r="E216" s="251" t="s">
        <v>1</v>
      </c>
      <c r="F216" s="252" t="s">
        <v>254</v>
      </c>
      <c r="G216" s="250"/>
      <c r="H216" s="253">
        <v>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141</v>
      </c>
      <c r="AU216" s="259" t="s">
        <v>85</v>
      </c>
      <c r="AV216" s="14" t="s">
        <v>85</v>
      </c>
      <c r="AW216" s="14" t="s">
        <v>31</v>
      </c>
      <c r="AX216" s="14" t="s">
        <v>83</v>
      </c>
      <c r="AY216" s="259" t="s">
        <v>131</v>
      </c>
    </row>
    <row r="217" s="2" customFormat="1" ht="24.15" customHeight="1">
      <c r="A217" s="39"/>
      <c r="B217" s="40"/>
      <c r="C217" s="220" t="s">
        <v>261</v>
      </c>
      <c r="D217" s="220" t="s">
        <v>133</v>
      </c>
      <c r="E217" s="221" t="s">
        <v>255</v>
      </c>
      <c r="F217" s="222" t="s">
        <v>256</v>
      </c>
      <c r="G217" s="223" t="s">
        <v>194</v>
      </c>
      <c r="H217" s="224">
        <v>1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40</v>
      </c>
      <c r="O217" s="92"/>
      <c r="P217" s="230">
        <f>O217*H217</f>
        <v>0</v>
      </c>
      <c r="Q217" s="230">
        <v>0.05985</v>
      </c>
      <c r="R217" s="230">
        <f>Q217*H217</f>
        <v>0.05985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137</v>
      </c>
      <c r="AT217" s="232" t="s">
        <v>133</v>
      </c>
      <c r="AU217" s="232" t="s">
        <v>85</v>
      </c>
      <c r="AY217" s="18" t="s">
        <v>131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83</v>
      </c>
      <c r="BK217" s="233">
        <f>ROUND(I217*H217,2)</f>
        <v>0</v>
      </c>
      <c r="BL217" s="18" t="s">
        <v>137</v>
      </c>
      <c r="BM217" s="232" t="s">
        <v>355</v>
      </c>
    </row>
    <row r="218" s="2" customFormat="1">
      <c r="A218" s="39"/>
      <c r="B218" s="40"/>
      <c r="C218" s="41"/>
      <c r="D218" s="234" t="s">
        <v>139</v>
      </c>
      <c r="E218" s="41"/>
      <c r="F218" s="235" t="s">
        <v>256</v>
      </c>
      <c r="G218" s="41"/>
      <c r="H218" s="41"/>
      <c r="I218" s="236"/>
      <c r="J218" s="41"/>
      <c r="K218" s="41"/>
      <c r="L218" s="45"/>
      <c r="M218" s="237"/>
      <c r="N218" s="238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139</v>
      </c>
      <c r="AU218" s="18" t="s">
        <v>85</v>
      </c>
    </row>
    <row r="219" s="2" customFormat="1" ht="33" customHeight="1">
      <c r="A219" s="39"/>
      <c r="B219" s="40"/>
      <c r="C219" s="220" t="s">
        <v>268</v>
      </c>
      <c r="D219" s="220" t="s">
        <v>133</v>
      </c>
      <c r="E219" s="221" t="s">
        <v>258</v>
      </c>
      <c r="F219" s="222" t="s">
        <v>259</v>
      </c>
      <c r="G219" s="223" t="s">
        <v>194</v>
      </c>
      <c r="H219" s="224">
        <v>1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40</v>
      </c>
      <c r="O219" s="92"/>
      <c r="P219" s="230">
        <f>O219*H219</f>
        <v>0</v>
      </c>
      <c r="Q219" s="230">
        <v>0.0033999999999999998</v>
      </c>
      <c r="R219" s="230">
        <f>Q219*H219</f>
        <v>0.0033999999999999998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137</v>
      </c>
      <c r="AT219" s="232" t="s">
        <v>133</v>
      </c>
      <c r="AU219" s="232" t="s">
        <v>85</v>
      </c>
      <c r="AY219" s="18" t="s">
        <v>131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83</v>
      </c>
      <c r="BK219" s="233">
        <f>ROUND(I219*H219,2)</f>
        <v>0</v>
      </c>
      <c r="BL219" s="18" t="s">
        <v>137</v>
      </c>
      <c r="BM219" s="232" t="s">
        <v>356</v>
      </c>
    </row>
    <row r="220" s="2" customFormat="1">
      <c r="A220" s="39"/>
      <c r="B220" s="40"/>
      <c r="C220" s="41"/>
      <c r="D220" s="234" t="s">
        <v>139</v>
      </c>
      <c r="E220" s="41"/>
      <c r="F220" s="235" t="s">
        <v>259</v>
      </c>
      <c r="G220" s="41"/>
      <c r="H220" s="41"/>
      <c r="I220" s="236"/>
      <c r="J220" s="41"/>
      <c r="K220" s="41"/>
      <c r="L220" s="45"/>
      <c r="M220" s="237"/>
      <c r="N220" s="238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139</v>
      </c>
      <c r="AU220" s="18" t="s">
        <v>85</v>
      </c>
    </row>
    <row r="221" s="2" customFormat="1" ht="24.15" customHeight="1">
      <c r="A221" s="39"/>
      <c r="B221" s="40"/>
      <c r="C221" s="220" t="s">
        <v>274</v>
      </c>
      <c r="D221" s="220" t="s">
        <v>133</v>
      </c>
      <c r="E221" s="221" t="s">
        <v>262</v>
      </c>
      <c r="F221" s="222" t="s">
        <v>263</v>
      </c>
      <c r="G221" s="223" t="s">
        <v>194</v>
      </c>
      <c r="H221" s="224">
        <v>1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40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137</v>
      </c>
      <c r="AT221" s="232" t="s">
        <v>133</v>
      </c>
      <c r="AU221" s="232" t="s">
        <v>85</v>
      </c>
      <c r="AY221" s="18" t="s">
        <v>131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83</v>
      </c>
      <c r="BK221" s="233">
        <f>ROUND(I221*H221,2)</f>
        <v>0</v>
      </c>
      <c r="BL221" s="18" t="s">
        <v>137</v>
      </c>
      <c r="BM221" s="232" t="s">
        <v>357</v>
      </c>
    </row>
    <row r="222" s="2" customFormat="1">
      <c r="A222" s="39"/>
      <c r="B222" s="40"/>
      <c r="C222" s="41"/>
      <c r="D222" s="234" t="s">
        <v>139</v>
      </c>
      <c r="E222" s="41"/>
      <c r="F222" s="235" t="s">
        <v>265</v>
      </c>
      <c r="G222" s="41"/>
      <c r="H222" s="41"/>
      <c r="I222" s="236"/>
      <c r="J222" s="41"/>
      <c r="K222" s="41"/>
      <c r="L222" s="45"/>
      <c r="M222" s="237"/>
      <c r="N222" s="238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139</v>
      </c>
      <c r="AU222" s="18" t="s">
        <v>85</v>
      </c>
    </row>
    <row r="223" s="2" customFormat="1" ht="16.5" customHeight="1">
      <c r="A223" s="39"/>
      <c r="B223" s="40"/>
      <c r="C223" s="220" t="s">
        <v>358</v>
      </c>
      <c r="D223" s="220" t="s">
        <v>133</v>
      </c>
      <c r="E223" s="221" t="s">
        <v>359</v>
      </c>
      <c r="F223" s="222" t="s">
        <v>360</v>
      </c>
      <c r="G223" s="223" t="s">
        <v>361</v>
      </c>
      <c r="H223" s="224">
        <v>1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40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137</v>
      </c>
      <c r="AT223" s="232" t="s">
        <v>133</v>
      </c>
      <c r="AU223" s="232" t="s">
        <v>85</v>
      </c>
      <c r="AY223" s="18" t="s">
        <v>131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83</v>
      </c>
      <c r="BK223" s="233">
        <f>ROUND(I223*H223,2)</f>
        <v>0</v>
      </c>
      <c r="BL223" s="18" t="s">
        <v>137</v>
      </c>
      <c r="BM223" s="232" t="s">
        <v>362</v>
      </c>
    </row>
    <row r="224" s="2" customFormat="1">
      <c r="A224" s="39"/>
      <c r="B224" s="40"/>
      <c r="C224" s="41"/>
      <c r="D224" s="234" t="s">
        <v>139</v>
      </c>
      <c r="E224" s="41"/>
      <c r="F224" s="235" t="s">
        <v>360</v>
      </c>
      <c r="G224" s="41"/>
      <c r="H224" s="41"/>
      <c r="I224" s="236"/>
      <c r="J224" s="41"/>
      <c r="K224" s="41"/>
      <c r="L224" s="45"/>
      <c r="M224" s="237"/>
      <c r="N224" s="238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139</v>
      </c>
      <c r="AU224" s="18" t="s">
        <v>85</v>
      </c>
    </row>
    <row r="225" s="13" customFormat="1">
      <c r="A225" s="13"/>
      <c r="B225" s="239"/>
      <c r="C225" s="240"/>
      <c r="D225" s="234" t="s">
        <v>141</v>
      </c>
      <c r="E225" s="241" t="s">
        <v>1</v>
      </c>
      <c r="F225" s="242" t="s">
        <v>363</v>
      </c>
      <c r="G225" s="240"/>
      <c r="H225" s="241" t="s">
        <v>1</v>
      </c>
      <c r="I225" s="243"/>
      <c r="J225" s="240"/>
      <c r="K225" s="240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141</v>
      </c>
      <c r="AU225" s="248" t="s">
        <v>85</v>
      </c>
      <c r="AV225" s="13" t="s">
        <v>83</v>
      </c>
      <c r="AW225" s="13" t="s">
        <v>31</v>
      </c>
      <c r="AX225" s="13" t="s">
        <v>75</v>
      </c>
      <c r="AY225" s="248" t="s">
        <v>131</v>
      </c>
    </row>
    <row r="226" s="13" customFormat="1">
      <c r="A226" s="13"/>
      <c r="B226" s="239"/>
      <c r="C226" s="240"/>
      <c r="D226" s="234" t="s">
        <v>141</v>
      </c>
      <c r="E226" s="241" t="s">
        <v>1</v>
      </c>
      <c r="F226" s="242" t="s">
        <v>364</v>
      </c>
      <c r="G226" s="240"/>
      <c r="H226" s="241" t="s">
        <v>1</v>
      </c>
      <c r="I226" s="243"/>
      <c r="J226" s="240"/>
      <c r="K226" s="240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141</v>
      </c>
      <c r="AU226" s="248" t="s">
        <v>85</v>
      </c>
      <c r="AV226" s="13" t="s">
        <v>83</v>
      </c>
      <c r="AW226" s="13" t="s">
        <v>31</v>
      </c>
      <c r="AX226" s="13" t="s">
        <v>75</v>
      </c>
      <c r="AY226" s="248" t="s">
        <v>131</v>
      </c>
    </row>
    <row r="227" s="14" customFormat="1">
      <c r="A227" s="14"/>
      <c r="B227" s="249"/>
      <c r="C227" s="250"/>
      <c r="D227" s="234" t="s">
        <v>141</v>
      </c>
      <c r="E227" s="251" t="s">
        <v>1</v>
      </c>
      <c r="F227" s="252" t="s">
        <v>365</v>
      </c>
      <c r="G227" s="250"/>
      <c r="H227" s="253">
        <v>1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141</v>
      </c>
      <c r="AU227" s="259" t="s">
        <v>85</v>
      </c>
      <c r="AV227" s="14" t="s">
        <v>85</v>
      </c>
      <c r="AW227" s="14" t="s">
        <v>31</v>
      </c>
      <c r="AX227" s="14" t="s">
        <v>83</v>
      </c>
      <c r="AY227" s="259" t="s">
        <v>131</v>
      </c>
    </row>
    <row r="228" s="12" customFormat="1" ht="22.8" customHeight="1">
      <c r="A228" s="12"/>
      <c r="B228" s="204"/>
      <c r="C228" s="205"/>
      <c r="D228" s="206" t="s">
        <v>74</v>
      </c>
      <c r="E228" s="218" t="s">
        <v>266</v>
      </c>
      <c r="F228" s="218" t="s">
        <v>267</v>
      </c>
      <c r="G228" s="205"/>
      <c r="H228" s="205"/>
      <c r="I228" s="208"/>
      <c r="J228" s="219">
        <f>BK228</f>
        <v>0</v>
      </c>
      <c r="K228" s="205"/>
      <c r="L228" s="210"/>
      <c r="M228" s="211"/>
      <c r="N228" s="212"/>
      <c r="O228" s="212"/>
      <c r="P228" s="213">
        <f>SUM(P229:P236)</f>
        <v>0</v>
      </c>
      <c r="Q228" s="212"/>
      <c r="R228" s="213">
        <f>SUM(R229:R236)</f>
        <v>0</v>
      </c>
      <c r="S228" s="212"/>
      <c r="T228" s="214">
        <f>SUM(T229:T236)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83</v>
      </c>
      <c r="AT228" s="216" t="s">
        <v>74</v>
      </c>
      <c r="AU228" s="216" t="s">
        <v>83</v>
      </c>
      <c r="AY228" s="215" t="s">
        <v>131</v>
      </c>
      <c r="BK228" s="217">
        <f>SUM(BK229:BK236)</f>
        <v>0</v>
      </c>
    </row>
    <row r="229" s="2" customFormat="1" ht="33" customHeight="1">
      <c r="A229" s="39"/>
      <c r="B229" s="40"/>
      <c r="C229" s="220" t="s">
        <v>281</v>
      </c>
      <c r="D229" s="220" t="s">
        <v>133</v>
      </c>
      <c r="E229" s="221" t="s">
        <v>269</v>
      </c>
      <c r="F229" s="222" t="s">
        <v>270</v>
      </c>
      <c r="G229" s="223" t="s">
        <v>271</v>
      </c>
      <c r="H229" s="224">
        <v>12.164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40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137</v>
      </c>
      <c r="AT229" s="232" t="s">
        <v>133</v>
      </c>
      <c r="AU229" s="232" t="s">
        <v>85</v>
      </c>
      <c r="AY229" s="18" t="s">
        <v>131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83</v>
      </c>
      <c r="BK229" s="233">
        <f>ROUND(I229*H229,2)</f>
        <v>0</v>
      </c>
      <c r="BL229" s="18" t="s">
        <v>137</v>
      </c>
      <c r="BM229" s="232" t="s">
        <v>366</v>
      </c>
    </row>
    <row r="230" s="2" customFormat="1">
      <c r="A230" s="39"/>
      <c r="B230" s="40"/>
      <c r="C230" s="41"/>
      <c r="D230" s="234" t="s">
        <v>139</v>
      </c>
      <c r="E230" s="41"/>
      <c r="F230" s="235" t="s">
        <v>273</v>
      </c>
      <c r="G230" s="41"/>
      <c r="H230" s="41"/>
      <c r="I230" s="236"/>
      <c r="J230" s="41"/>
      <c r="K230" s="41"/>
      <c r="L230" s="45"/>
      <c r="M230" s="237"/>
      <c r="N230" s="238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139</v>
      </c>
      <c r="AU230" s="18" t="s">
        <v>85</v>
      </c>
    </row>
    <row r="231" s="2" customFormat="1" ht="21.75" customHeight="1">
      <c r="A231" s="39"/>
      <c r="B231" s="40"/>
      <c r="C231" s="220" t="s">
        <v>286</v>
      </c>
      <c r="D231" s="220" t="s">
        <v>133</v>
      </c>
      <c r="E231" s="221" t="s">
        <v>275</v>
      </c>
      <c r="F231" s="222" t="s">
        <v>276</v>
      </c>
      <c r="G231" s="223" t="s">
        <v>271</v>
      </c>
      <c r="H231" s="224">
        <v>231.11600000000001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40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137</v>
      </c>
      <c r="AT231" s="232" t="s">
        <v>133</v>
      </c>
      <c r="AU231" s="232" t="s">
        <v>85</v>
      </c>
      <c r="AY231" s="18" t="s">
        <v>131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83</v>
      </c>
      <c r="BK231" s="233">
        <f>ROUND(I231*H231,2)</f>
        <v>0</v>
      </c>
      <c r="BL231" s="18" t="s">
        <v>137</v>
      </c>
      <c r="BM231" s="232" t="s">
        <v>367</v>
      </c>
    </row>
    <row r="232" s="2" customFormat="1">
      <c r="A232" s="39"/>
      <c r="B232" s="40"/>
      <c r="C232" s="41"/>
      <c r="D232" s="234" t="s">
        <v>139</v>
      </c>
      <c r="E232" s="41"/>
      <c r="F232" s="235" t="s">
        <v>278</v>
      </c>
      <c r="G232" s="41"/>
      <c r="H232" s="41"/>
      <c r="I232" s="236"/>
      <c r="J232" s="41"/>
      <c r="K232" s="41"/>
      <c r="L232" s="45"/>
      <c r="M232" s="237"/>
      <c r="N232" s="238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139</v>
      </c>
      <c r="AU232" s="18" t="s">
        <v>85</v>
      </c>
    </row>
    <row r="233" s="13" customFormat="1">
      <c r="A233" s="13"/>
      <c r="B233" s="239"/>
      <c r="C233" s="240"/>
      <c r="D233" s="234" t="s">
        <v>141</v>
      </c>
      <c r="E233" s="241" t="s">
        <v>1</v>
      </c>
      <c r="F233" s="242" t="s">
        <v>279</v>
      </c>
      <c r="G233" s="240"/>
      <c r="H233" s="241" t="s">
        <v>1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141</v>
      </c>
      <c r="AU233" s="248" t="s">
        <v>85</v>
      </c>
      <c r="AV233" s="13" t="s">
        <v>83</v>
      </c>
      <c r="AW233" s="13" t="s">
        <v>31</v>
      </c>
      <c r="AX233" s="13" t="s">
        <v>75</v>
      </c>
      <c r="AY233" s="248" t="s">
        <v>131</v>
      </c>
    </row>
    <row r="234" s="14" customFormat="1">
      <c r="A234" s="14"/>
      <c r="B234" s="249"/>
      <c r="C234" s="250"/>
      <c r="D234" s="234" t="s">
        <v>141</v>
      </c>
      <c r="E234" s="251" t="s">
        <v>1</v>
      </c>
      <c r="F234" s="252" t="s">
        <v>368</v>
      </c>
      <c r="G234" s="250"/>
      <c r="H234" s="253">
        <v>231.11600000000001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141</v>
      </c>
      <c r="AU234" s="259" t="s">
        <v>85</v>
      </c>
      <c r="AV234" s="14" t="s">
        <v>85</v>
      </c>
      <c r="AW234" s="14" t="s">
        <v>31</v>
      </c>
      <c r="AX234" s="14" t="s">
        <v>83</v>
      </c>
      <c r="AY234" s="259" t="s">
        <v>131</v>
      </c>
    </row>
    <row r="235" s="2" customFormat="1" ht="33" customHeight="1">
      <c r="A235" s="39"/>
      <c r="B235" s="40"/>
      <c r="C235" s="220" t="s">
        <v>7</v>
      </c>
      <c r="D235" s="220" t="s">
        <v>133</v>
      </c>
      <c r="E235" s="221" t="s">
        <v>282</v>
      </c>
      <c r="F235" s="222" t="s">
        <v>283</v>
      </c>
      <c r="G235" s="223" t="s">
        <v>271</v>
      </c>
      <c r="H235" s="224">
        <v>12.164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40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137</v>
      </c>
      <c r="AT235" s="232" t="s">
        <v>133</v>
      </c>
      <c r="AU235" s="232" t="s">
        <v>85</v>
      </c>
      <c r="AY235" s="18" t="s">
        <v>131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83</v>
      </c>
      <c r="BK235" s="233">
        <f>ROUND(I235*H235,2)</f>
        <v>0</v>
      </c>
      <c r="BL235" s="18" t="s">
        <v>137</v>
      </c>
      <c r="BM235" s="232" t="s">
        <v>369</v>
      </c>
    </row>
    <row r="236" s="2" customFormat="1">
      <c r="A236" s="39"/>
      <c r="B236" s="40"/>
      <c r="C236" s="41"/>
      <c r="D236" s="234" t="s">
        <v>139</v>
      </c>
      <c r="E236" s="41"/>
      <c r="F236" s="235" t="s">
        <v>285</v>
      </c>
      <c r="G236" s="41"/>
      <c r="H236" s="41"/>
      <c r="I236" s="236"/>
      <c r="J236" s="41"/>
      <c r="K236" s="41"/>
      <c r="L236" s="45"/>
      <c r="M236" s="237"/>
      <c r="N236" s="238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139</v>
      </c>
      <c r="AU236" s="18" t="s">
        <v>85</v>
      </c>
    </row>
    <row r="237" s="12" customFormat="1" ht="22.8" customHeight="1">
      <c r="A237" s="12"/>
      <c r="B237" s="204"/>
      <c r="C237" s="205"/>
      <c r="D237" s="206" t="s">
        <v>74</v>
      </c>
      <c r="E237" s="218" t="s">
        <v>297</v>
      </c>
      <c r="F237" s="218" t="s">
        <v>298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SUM(P238:P239)</f>
        <v>0</v>
      </c>
      <c r="Q237" s="212"/>
      <c r="R237" s="213">
        <f>SUM(R238:R239)</f>
        <v>0</v>
      </c>
      <c r="S237" s="212"/>
      <c r="T237" s="214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83</v>
      </c>
      <c r="AT237" s="216" t="s">
        <v>74</v>
      </c>
      <c r="AU237" s="216" t="s">
        <v>83</v>
      </c>
      <c r="AY237" s="215" t="s">
        <v>131</v>
      </c>
      <c r="BK237" s="217">
        <f>SUM(BK238:BK239)</f>
        <v>0</v>
      </c>
    </row>
    <row r="238" s="2" customFormat="1" ht="16.5" customHeight="1">
      <c r="A238" s="39"/>
      <c r="B238" s="40"/>
      <c r="C238" s="220" t="s">
        <v>299</v>
      </c>
      <c r="D238" s="220" t="s">
        <v>133</v>
      </c>
      <c r="E238" s="221" t="s">
        <v>300</v>
      </c>
      <c r="F238" s="222" t="s">
        <v>301</v>
      </c>
      <c r="G238" s="223" t="s">
        <v>271</v>
      </c>
      <c r="H238" s="224">
        <v>41.776000000000003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40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137</v>
      </c>
      <c r="AT238" s="232" t="s">
        <v>133</v>
      </c>
      <c r="AU238" s="232" t="s">
        <v>85</v>
      </c>
      <c r="AY238" s="18" t="s">
        <v>131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83</v>
      </c>
      <c r="BK238" s="233">
        <f>ROUND(I238*H238,2)</f>
        <v>0</v>
      </c>
      <c r="BL238" s="18" t="s">
        <v>137</v>
      </c>
      <c r="BM238" s="232" t="s">
        <v>370</v>
      </c>
    </row>
    <row r="239" s="2" customFormat="1">
      <c r="A239" s="39"/>
      <c r="B239" s="40"/>
      <c r="C239" s="41"/>
      <c r="D239" s="234" t="s">
        <v>139</v>
      </c>
      <c r="E239" s="41"/>
      <c r="F239" s="235" t="s">
        <v>303</v>
      </c>
      <c r="G239" s="41"/>
      <c r="H239" s="41"/>
      <c r="I239" s="236"/>
      <c r="J239" s="41"/>
      <c r="K239" s="41"/>
      <c r="L239" s="45"/>
      <c r="M239" s="282"/>
      <c r="N239" s="283"/>
      <c r="O239" s="284"/>
      <c r="P239" s="284"/>
      <c r="Q239" s="284"/>
      <c r="R239" s="284"/>
      <c r="S239" s="284"/>
      <c r="T239" s="285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139</v>
      </c>
      <c r="AU239" s="18" t="s">
        <v>85</v>
      </c>
    </row>
    <row r="240" s="2" customFormat="1" ht="6.96" customHeight="1">
      <c r="A240" s="39"/>
      <c r="B240" s="67"/>
      <c r="C240" s="68"/>
      <c r="D240" s="68"/>
      <c r="E240" s="68"/>
      <c r="F240" s="68"/>
      <c r="G240" s="68"/>
      <c r="H240" s="68"/>
      <c r="I240" s="68"/>
      <c r="J240" s="68"/>
      <c r="K240" s="68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vFEHI/UB2ZZxPYPWbmiADOQDBGntPijEXh3LRQd/4wifoz6hhiQ2cqdtDZbPV16gzSL4a8PSoinZPKXW0rDgDw==" hashValue="nLW8ZlOICcsO6fZjlepaoYh3u3VwdUZ3cK+CJOUyF+JKXBMAKYV1pHddWsOKI2wXkq5vuj0twdaZ+OmmxeySpw==" algorithmName="SHA-512" password="CC35"/>
  <autoFilter ref="C122:K23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VD Karolinka - oprava dlažeb a vývaru u LG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ROUND((SUM(BE123:BE222)),  2)</f>
        <v>0</v>
      </c>
      <c r="G33" s="39"/>
      <c r="H33" s="39"/>
      <c r="I33" s="156">
        <v>0.20999999999999999</v>
      </c>
      <c r="J33" s="155">
        <f>ROUND(((SUM(BE123:BE222))*I33),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ROUND((SUM(BF123:BF222)),  2)</f>
        <v>0</v>
      </c>
      <c r="G34" s="39"/>
      <c r="H34" s="39"/>
      <c r="I34" s="156">
        <v>0.14999999999999999</v>
      </c>
      <c r="J34" s="155">
        <f>ROUND(((SUM(BF123:BF222))*I34),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ROUND((SUM(BG123:BG222)),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ROUND((SUM(BH123:BH222)),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ROUND((SUM(BI123:BI222)),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VD Karolinka - oprava dlažeb a vývaru u LG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3 - Limnigraf na Malé Stanovnici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Karolinka</v>
      </c>
      <c r="G89" s="41"/>
      <c r="H89" s="41"/>
      <c r="I89" s="33" t="s">
        <v>22</v>
      </c>
      <c r="J89" s="80" t="str">
        <f>IF(J12="","",J12)</f>
        <v>24. 1. 2023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J150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113</v>
      </c>
      <c r="E101" s="189"/>
      <c r="F101" s="189"/>
      <c r="G101" s="189"/>
      <c r="H101" s="189"/>
      <c r="I101" s="189"/>
      <c r="J101" s="190">
        <f>J163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J211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115</v>
      </c>
      <c r="E103" s="189"/>
      <c r="F103" s="189"/>
      <c r="G103" s="189"/>
      <c r="H103" s="189"/>
      <c r="I103" s="189"/>
      <c r="J103" s="190">
        <f>J220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VD Karolinka - oprava dlažeb a vývaru u LG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3 - Limnigraf na Malé Stanovnici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k.ú. Karolinka</v>
      </c>
      <c r="G117" s="41"/>
      <c r="H117" s="41"/>
      <c r="I117" s="33" t="s">
        <v>22</v>
      </c>
      <c r="J117" s="80" t="str">
        <f>IF(J12="","",J12)</f>
        <v>24. 1. 2023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Povodí Moravy, s.p.</v>
      </c>
      <c r="G119" s="41"/>
      <c r="H119" s="41"/>
      <c r="I119" s="33" t="s">
        <v>30</v>
      </c>
      <c r="J119" s="37" t="str">
        <f>E21</f>
        <v>Povodí Moravy, s.p.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32</v>
      </c>
      <c r="J120" s="37" t="str">
        <f>E24</f>
        <v>Ing. Kauer Miroslav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117</v>
      </c>
      <c r="D122" s="195" t="s">
        <v>60</v>
      </c>
      <c r="E122" s="195" t="s">
        <v>56</v>
      </c>
      <c r="F122" s="195" t="s">
        <v>57</v>
      </c>
      <c r="G122" s="195" t="s">
        <v>118</v>
      </c>
      <c r="H122" s="195" t="s">
        <v>119</v>
      </c>
      <c r="I122" s="195" t="s">
        <v>120</v>
      </c>
      <c r="J122" s="196" t="s">
        <v>106</v>
      </c>
      <c r="K122" s="197" t="s">
        <v>121</v>
      </c>
      <c r="L122" s="198"/>
      <c r="M122" s="101" t="s">
        <v>1</v>
      </c>
      <c r="N122" s="102" t="s">
        <v>39</v>
      </c>
      <c r="O122" s="102" t="s">
        <v>122</v>
      </c>
      <c r="P122" s="102" t="s">
        <v>123</v>
      </c>
      <c r="Q122" s="102" t="s">
        <v>124</v>
      </c>
      <c r="R122" s="102" t="s">
        <v>125</v>
      </c>
      <c r="S122" s="102" t="s">
        <v>126</v>
      </c>
      <c r="T122" s="103" t="s">
        <v>127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128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</f>
        <v>0</v>
      </c>
      <c r="Q123" s="105"/>
      <c r="R123" s="201">
        <f>R124</f>
        <v>13.97459894</v>
      </c>
      <c r="S123" s="105"/>
      <c r="T123" s="202">
        <f>T124</f>
        <v>0.73938199999999998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108</v>
      </c>
      <c r="BK123" s="203">
        <f>BK124</f>
        <v>0</v>
      </c>
    </row>
    <row r="124" s="12" customFormat="1" ht="25.92" customHeight="1">
      <c r="A124" s="12"/>
      <c r="B124" s="204"/>
      <c r="C124" s="205"/>
      <c r="D124" s="206" t="s">
        <v>74</v>
      </c>
      <c r="E124" s="207" t="s">
        <v>129</v>
      </c>
      <c r="F124" s="207" t="s">
        <v>130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P125+P134+P150+P163+P211+P220</f>
        <v>0</v>
      </c>
      <c r="Q124" s="212"/>
      <c r="R124" s="213">
        <f>R125+R134+R150+R163+R211+R220</f>
        <v>13.97459894</v>
      </c>
      <c r="S124" s="212"/>
      <c r="T124" s="214">
        <f>T125+T134+T150+T163+T211+T220</f>
        <v>0.73938199999999998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83</v>
      </c>
      <c r="AT124" s="216" t="s">
        <v>74</v>
      </c>
      <c r="AU124" s="216" t="s">
        <v>75</v>
      </c>
      <c r="AY124" s="215" t="s">
        <v>131</v>
      </c>
      <c r="BK124" s="217">
        <f>BK125+BK134+BK150+BK163+BK211+BK220</f>
        <v>0</v>
      </c>
    </row>
    <row r="125" s="12" customFormat="1" ht="22.8" customHeight="1">
      <c r="A125" s="12"/>
      <c r="B125" s="204"/>
      <c r="C125" s="205"/>
      <c r="D125" s="206" t="s">
        <v>74</v>
      </c>
      <c r="E125" s="218" t="s">
        <v>83</v>
      </c>
      <c r="F125" s="218" t="s">
        <v>132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SUM(P126:P133)</f>
        <v>0</v>
      </c>
      <c r="Q125" s="212"/>
      <c r="R125" s="213">
        <f>SUM(R126:R133)</f>
        <v>0.0016800000000000001</v>
      </c>
      <c r="S125" s="212"/>
      <c r="T125" s="214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83</v>
      </c>
      <c r="AY125" s="215" t="s">
        <v>131</v>
      </c>
      <c r="BK125" s="217">
        <f>SUM(BK126:BK133)</f>
        <v>0</v>
      </c>
    </row>
    <row r="126" s="2" customFormat="1" ht="24.15" customHeight="1">
      <c r="A126" s="39"/>
      <c r="B126" s="40"/>
      <c r="C126" s="220" t="s">
        <v>83</v>
      </c>
      <c r="D126" s="220" t="s">
        <v>133</v>
      </c>
      <c r="E126" s="221" t="s">
        <v>134</v>
      </c>
      <c r="F126" s="222" t="s">
        <v>135</v>
      </c>
      <c r="G126" s="223" t="s">
        <v>136</v>
      </c>
      <c r="H126" s="224">
        <v>56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40</v>
      </c>
      <c r="O126" s="92"/>
      <c r="P126" s="230">
        <f>O126*H126</f>
        <v>0</v>
      </c>
      <c r="Q126" s="230">
        <v>3.0000000000000001E-05</v>
      </c>
      <c r="R126" s="230">
        <f>Q126*H126</f>
        <v>0.0016800000000000001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137</v>
      </c>
      <c r="AT126" s="232" t="s">
        <v>133</v>
      </c>
      <c r="AU126" s="232" t="s">
        <v>85</v>
      </c>
      <c r="AY126" s="18" t="s">
        <v>131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83</v>
      </c>
      <c r="BK126" s="233">
        <f>ROUND(I126*H126,2)</f>
        <v>0</v>
      </c>
      <c r="BL126" s="18" t="s">
        <v>137</v>
      </c>
      <c r="BM126" s="232" t="s">
        <v>372</v>
      </c>
    </row>
    <row r="127" s="2" customFormat="1">
      <c r="A127" s="39"/>
      <c r="B127" s="40"/>
      <c r="C127" s="41"/>
      <c r="D127" s="234" t="s">
        <v>139</v>
      </c>
      <c r="E127" s="41"/>
      <c r="F127" s="235" t="s">
        <v>140</v>
      </c>
      <c r="G127" s="41"/>
      <c r="H127" s="41"/>
      <c r="I127" s="236"/>
      <c r="J127" s="41"/>
      <c r="K127" s="41"/>
      <c r="L127" s="45"/>
      <c r="M127" s="237"/>
      <c r="N127" s="23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85</v>
      </c>
    </row>
    <row r="128" s="13" customFormat="1">
      <c r="A128" s="13"/>
      <c r="B128" s="239"/>
      <c r="C128" s="240"/>
      <c r="D128" s="234" t="s">
        <v>141</v>
      </c>
      <c r="E128" s="241" t="s">
        <v>1</v>
      </c>
      <c r="F128" s="242" t="s">
        <v>142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141</v>
      </c>
      <c r="AU128" s="248" t="s">
        <v>85</v>
      </c>
      <c r="AV128" s="13" t="s">
        <v>83</v>
      </c>
      <c r="AW128" s="13" t="s">
        <v>31</v>
      </c>
      <c r="AX128" s="13" t="s">
        <v>75</v>
      </c>
      <c r="AY128" s="248" t="s">
        <v>131</v>
      </c>
    </row>
    <row r="129" s="14" customFormat="1">
      <c r="A129" s="14"/>
      <c r="B129" s="249"/>
      <c r="C129" s="250"/>
      <c r="D129" s="234" t="s">
        <v>141</v>
      </c>
      <c r="E129" s="251" t="s">
        <v>1</v>
      </c>
      <c r="F129" s="252" t="s">
        <v>373</v>
      </c>
      <c r="G129" s="250"/>
      <c r="H129" s="253">
        <v>56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141</v>
      </c>
      <c r="AU129" s="259" t="s">
        <v>85</v>
      </c>
      <c r="AV129" s="14" t="s">
        <v>85</v>
      </c>
      <c r="AW129" s="14" t="s">
        <v>31</v>
      </c>
      <c r="AX129" s="14" t="s">
        <v>75</v>
      </c>
      <c r="AY129" s="259" t="s">
        <v>131</v>
      </c>
    </row>
    <row r="130" s="15" customFormat="1">
      <c r="A130" s="15"/>
      <c r="B130" s="260"/>
      <c r="C130" s="261"/>
      <c r="D130" s="234" t="s">
        <v>141</v>
      </c>
      <c r="E130" s="262" t="s">
        <v>1</v>
      </c>
      <c r="F130" s="263" t="s">
        <v>144</v>
      </c>
      <c r="G130" s="261"/>
      <c r="H130" s="264">
        <v>56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0" t="s">
        <v>141</v>
      </c>
      <c r="AU130" s="270" t="s">
        <v>85</v>
      </c>
      <c r="AV130" s="15" t="s">
        <v>137</v>
      </c>
      <c r="AW130" s="15" t="s">
        <v>31</v>
      </c>
      <c r="AX130" s="15" t="s">
        <v>83</v>
      </c>
      <c r="AY130" s="270" t="s">
        <v>131</v>
      </c>
    </row>
    <row r="131" s="2" customFormat="1" ht="24.15" customHeight="1">
      <c r="A131" s="39"/>
      <c r="B131" s="40"/>
      <c r="C131" s="220" t="s">
        <v>85</v>
      </c>
      <c r="D131" s="220" t="s">
        <v>133</v>
      </c>
      <c r="E131" s="221" t="s">
        <v>145</v>
      </c>
      <c r="F131" s="222" t="s">
        <v>146</v>
      </c>
      <c r="G131" s="223" t="s">
        <v>147</v>
      </c>
      <c r="H131" s="224">
        <v>7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137</v>
      </c>
      <c r="AT131" s="232" t="s">
        <v>133</v>
      </c>
      <c r="AU131" s="232" t="s">
        <v>85</v>
      </c>
      <c r="AY131" s="18" t="s">
        <v>131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83</v>
      </c>
      <c r="BK131" s="233">
        <f>ROUND(I131*H131,2)</f>
        <v>0</v>
      </c>
      <c r="BL131" s="18" t="s">
        <v>137</v>
      </c>
      <c r="BM131" s="232" t="s">
        <v>374</v>
      </c>
    </row>
    <row r="132" s="2" customFormat="1">
      <c r="A132" s="39"/>
      <c r="B132" s="40"/>
      <c r="C132" s="41"/>
      <c r="D132" s="234" t="s">
        <v>139</v>
      </c>
      <c r="E132" s="41"/>
      <c r="F132" s="235" t="s">
        <v>149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85</v>
      </c>
    </row>
    <row r="133" s="14" customFormat="1">
      <c r="A133" s="14"/>
      <c r="B133" s="249"/>
      <c r="C133" s="250"/>
      <c r="D133" s="234" t="s">
        <v>141</v>
      </c>
      <c r="E133" s="251" t="s">
        <v>1</v>
      </c>
      <c r="F133" s="252" t="s">
        <v>191</v>
      </c>
      <c r="G133" s="250"/>
      <c r="H133" s="253">
        <v>7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141</v>
      </c>
      <c r="AU133" s="259" t="s">
        <v>85</v>
      </c>
      <c r="AV133" s="14" t="s">
        <v>85</v>
      </c>
      <c r="AW133" s="14" t="s">
        <v>31</v>
      </c>
      <c r="AX133" s="14" t="s">
        <v>83</v>
      </c>
      <c r="AY133" s="259" t="s">
        <v>131</v>
      </c>
    </row>
    <row r="134" s="12" customFormat="1" ht="22.8" customHeight="1">
      <c r="A134" s="12"/>
      <c r="B134" s="204"/>
      <c r="C134" s="205"/>
      <c r="D134" s="206" t="s">
        <v>74</v>
      </c>
      <c r="E134" s="218" t="s">
        <v>137</v>
      </c>
      <c r="F134" s="218" t="s">
        <v>159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SUM(P135:P149)</f>
        <v>0</v>
      </c>
      <c r="Q134" s="212"/>
      <c r="R134" s="213">
        <f>SUM(R135:R149)</f>
        <v>12.048696</v>
      </c>
      <c r="S134" s="212"/>
      <c r="T134" s="214">
        <f>SUM(T135:T149)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83</v>
      </c>
      <c r="AT134" s="216" t="s">
        <v>74</v>
      </c>
      <c r="AU134" s="216" t="s">
        <v>83</v>
      </c>
      <c r="AY134" s="215" t="s">
        <v>131</v>
      </c>
      <c r="BK134" s="217">
        <f>SUM(BK135:BK149)</f>
        <v>0</v>
      </c>
    </row>
    <row r="135" s="2" customFormat="1" ht="24.15" customHeight="1">
      <c r="A135" s="39"/>
      <c r="B135" s="40"/>
      <c r="C135" s="220" t="s">
        <v>151</v>
      </c>
      <c r="D135" s="220" t="s">
        <v>133</v>
      </c>
      <c r="E135" s="221" t="s">
        <v>167</v>
      </c>
      <c r="F135" s="222" t="s">
        <v>168</v>
      </c>
      <c r="G135" s="223" t="s">
        <v>154</v>
      </c>
      <c r="H135" s="224">
        <v>4.5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40</v>
      </c>
      <c r="O135" s="92"/>
      <c r="P135" s="230">
        <f>O135*H135</f>
        <v>0</v>
      </c>
      <c r="Q135" s="230">
        <v>2.4340799999999998</v>
      </c>
      <c r="R135" s="230">
        <f>Q135*H135</f>
        <v>10.95336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137</v>
      </c>
      <c r="AT135" s="232" t="s">
        <v>133</v>
      </c>
      <c r="AU135" s="232" t="s">
        <v>85</v>
      </c>
      <c r="AY135" s="18" t="s">
        <v>131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83</v>
      </c>
      <c r="BK135" s="233">
        <f>ROUND(I135*H135,2)</f>
        <v>0</v>
      </c>
      <c r="BL135" s="18" t="s">
        <v>137</v>
      </c>
      <c r="BM135" s="232" t="s">
        <v>375</v>
      </c>
    </row>
    <row r="136" s="2" customFormat="1">
      <c r="A136" s="39"/>
      <c r="B136" s="40"/>
      <c r="C136" s="41"/>
      <c r="D136" s="234" t="s">
        <v>139</v>
      </c>
      <c r="E136" s="41"/>
      <c r="F136" s="235" t="s">
        <v>170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139</v>
      </c>
      <c r="AU136" s="18" t="s">
        <v>85</v>
      </c>
    </row>
    <row r="137" s="13" customFormat="1">
      <c r="A137" s="13"/>
      <c r="B137" s="239"/>
      <c r="C137" s="240"/>
      <c r="D137" s="234" t="s">
        <v>141</v>
      </c>
      <c r="E137" s="241" t="s">
        <v>1</v>
      </c>
      <c r="F137" s="242" t="s">
        <v>376</v>
      </c>
      <c r="G137" s="240"/>
      <c r="H137" s="241" t="s">
        <v>1</v>
      </c>
      <c r="I137" s="243"/>
      <c r="J137" s="240"/>
      <c r="K137" s="240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141</v>
      </c>
      <c r="AU137" s="248" t="s">
        <v>85</v>
      </c>
      <c r="AV137" s="13" t="s">
        <v>83</v>
      </c>
      <c r="AW137" s="13" t="s">
        <v>31</v>
      </c>
      <c r="AX137" s="13" t="s">
        <v>75</v>
      </c>
      <c r="AY137" s="248" t="s">
        <v>131</v>
      </c>
    </row>
    <row r="138" s="14" customFormat="1">
      <c r="A138" s="14"/>
      <c r="B138" s="249"/>
      <c r="C138" s="250"/>
      <c r="D138" s="234" t="s">
        <v>141</v>
      </c>
      <c r="E138" s="251" t="s">
        <v>1</v>
      </c>
      <c r="F138" s="252" t="s">
        <v>377</v>
      </c>
      <c r="G138" s="250"/>
      <c r="H138" s="253">
        <v>4.5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141</v>
      </c>
      <c r="AU138" s="259" t="s">
        <v>85</v>
      </c>
      <c r="AV138" s="14" t="s">
        <v>85</v>
      </c>
      <c r="AW138" s="14" t="s">
        <v>31</v>
      </c>
      <c r="AX138" s="14" t="s">
        <v>75</v>
      </c>
      <c r="AY138" s="259" t="s">
        <v>131</v>
      </c>
    </row>
    <row r="139" s="15" customFormat="1">
      <c r="A139" s="15"/>
      <c r="B139" s="260"/>
      <c r="C139" s="261"/>
      <c r="D139" s="234" t="s">
        <v>141</v>
      </c>
      <c r="E139" s="262" t="s">
        <v>1</v>
      </c>
      <c r="F139" s="263" t="s">
        <v>144</v>
      </c>
      <c r="G139" s="261"/>
      <c r="H139" s="264">
        <v>4.5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0" t="s">
        <v>141</v>
      </c>
      <c r="AU139" s="270" t="s">
        <v>85</v>
      </c>
      <c r="AV139" s="15" t="s">
        <v>137</v>
      </c>
      <c r="AW139" s="15" t="s">
        <v>31</v>
      </c>
      <c r="AX139" s="15" t="s">
        <v>83</v>
      </c>
      <c r="AY139" s="270" t="s">
        <v>131</v>
      </c>
    </row>
    <row r="140" s="2" customFormat="1" ht="37.8" customHeight="1">
      <c r="A140" s="39"/>
      <c r="B140" s="40"/>
      <c r="C140" s="220" t="s">
        <v>137</v>
      </c>
      <c r="D140" s="220" t="s">
        <v>133</v>
      </c>
      <c r="E140" s="221" t="s">
        <v>180</v>
      </c>
      <c r="F140" s="222" t="s">
        <v>181</v>
      </c>
      <c r="G140" s="223" t="s">
        <v>154</v>
      </c>
      <c r="H140" s="224">
        <v>0.45000000000000001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40</v>
      </c>
      <c r="O140" s="92"/>
      <c r="P140" s="230">
        <f>O140*H140</f>
        <v>0</v>
      </c>
      <c r="Q140" s="230">
        <v>2.4340799999999998</v>
      </c>
      <c r="R140" s="230">
        <f>Q140*H140</f>
        <v>1.0953359999999999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137</v>
      </c>
      <c r="AT140" s="232" t="s">
        <v>133</v>
      </c>
      <c r="AU140" s="232" t="s">
        <v>85</v>
      </c>
      <c r="AY140" s="18" t="s">
        <v>131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83</v>
      </c>
      <c r="BK140" s="233">
        <f>ROUND(I140*H140,2)</f>
        <v>0</v>
      </c>
      <c r="BL140" s="18" t="s">
        <v>137</v>
      </c>
      <c r="BM140" s="232" t="s">
        <v>378</v>
      </c>
    </row>
    <row r="141" s="2" customFormat="1">
      <c r="A141" s="39"/>
      <c r="B141" s="40"/>
      <c r="C141" s="41"/>
      <c r="D141" s="234" t="s">
        <v>139</v>
      </c>
      <c r="E141" s="41"/>
      <c r="F141" s="235" t="s">
        <v>183</v>
      </c>
      <c r="G141" s="41"/>
      <c r="H141" s="41"/>
      <c r="I141" s="236"/>
      <c r="J141" s="41"/>
      <c r="K141" s="41"/>
      <c r="L141" s="45"/>
      <c r="M141" s="237"/>
      <c r="N141" s="238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139</v>
      </c>
      <c r="AU141" s="18" t="s">
        <v>85</v>
      </c>
    </row>
    <row r="142" s="13" customFormat="1">
      <c r="A142" s="13"/>
      <c r="B142" s="239"/>
      <c r="C142" s="240"/>
      <c r="D142" s="234" t="s">
        <v>141</v>
      </c>
      <c r="E142" s="241" t="s">
        <v>1</v>
      </c>
      <c r="F142" s="242" t="s">
        <v>379</v>
      </c>
      <c r="G142" s="240"/>
      <c r="H142" s="241" t="s">
        <v>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141</v>
      </c>
      <c r="AU142" s="248" t="s">
        <v>85</v>
      </c>
      <c r="AV142" s="13" t="s">
        <v>83</v>
      </c>
      <c r="AW142" s="13" t="s">
        <v>31</v>
      </c>
      <c r="AX142" s="13" t="s">
        <v>75</v>
      </c>
      <c r="AY142" s="248" t="s">
        <v>131</v>
      </c>
    </row>
    <row r="143" s="14" customFormat="1">
      <c r="A143" s="14"/>
      <c r="B143" s="249"/>
      <c r="C143" s="250"/>
      <c r="D143" s="234" t="s">
        <v>141</v>
      </c>
      <c r="E143" s="251" t="s">
        <v>1</v>
      </c>
      <c r="F143" s="252" t="s">
        <v>380</v>
      </c>
      <c r="G143" s="250"/>
      <c r="H143" s="253">
        <v>0.45000000000000001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141</v>
      </c>
      <c r="AU143" s="259" t="s">
        <v>85</v>
      </c>
      <c r="AV143" s="14" t="s">
        <v>85</v>
      </c>
      <c r="AW143" s="14" t="s">
        <v>31</v>
      </c>
      <c r="AX143" s="14" t="s">
        <v>75</v>
      </c>
      <c r="AY143" s="259" t="s">
        <v>131</v>
      </c>
    </row>
    <row r="144" s="15" customFormat="1">
      <c r="A144" s="15"/>
      <c r="B144" s="260"/>
      <c r="C144" s="261"/>
      <c r="D144" s="234" t="s">
        <v>141</v>
      </c>
      <c r="E144" s="262" t="s">
        <v>1</v>
      </c>
      <c r="F144" s="263" t="s">
        <v>144</v>
      </c>
      <c r="G144" s="261"/>
      <c r="H144" s="264">
        <v>0.45000000000000001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0" t="s">
        <v>141</v>
      </c>
      <c r="AU144" s="270" t="s">
        <v>85</v>
      </c>
      <c r="AV144" s="15" t="s">
        <v>137</v>
      </c>
      <c r="AW144" s="15" t="s">
        <v>31</v>
      </c>
      <c r="AX144" s="15" t="s">
        <v>83</v>
      </c>
      <c r="AY144" s="270" t="s">
        <v>131</v>
      </c>
    </row>
    <row r="145" s="2" customFormat="1" ht="24.15" customHeight="1">
      <c r="A145" s="39"/>
      <c r="B145" s="40"/>
      <c r="C145" s="220" t="s">
        <v>166</v>
      </c>
      <c r="D145" s="220" t="s">
        <v>133</v>
      </c>
      <c r="E145" s="221" t="s">
        <v>192</v>
      </c>
      <c r="F145" s="222" t="s">
        <v>193</v>
      </c>
      <c r="G145" s="223" t="s">
        <v>194</v>
      </c>
      <c r="H145" s="224">
        <v>7.5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40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137</v>
      </c>
      <c r="AT145" s="232" t="s">
        <v>133</v>
      </c>
      <c r="AU145" s="232" t="s">
        <v>85</v>
      </c>
      <c r="AY145" s="18" t="s">
        <v>131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83</v>
      </c>
      <c r="BK145" s="233">
        <f>ROUND(I145*H145,2)</f>
        <v>0</v>
      </c>
      <c r="BL145" s="18" t="s">
        <v>137</v>
      </c>
      <c r="BM145" s="232" t="s">
        <v>381</v>
      </c>
    </row>
    <row r="146" s="2" customFormat="1">
      <c r="A146" s="39"/>
      <c r="B146" s="40"/>
      <c r="C146" s="41"/>
      <c r="D146" s="234" t="s">
        <v>139</v>
      </c>
      <c r="E146" s="41"/>
      <c r="F146" s="235" t="s">
        <v>196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85</v>
      </c>
    </row>
    <row r="147" s="13" customFormat="1">
      <c r="A147" s="13"/>
      <c r="B147" s="239"/>
      <c r="C147" s="240"/>
      <c r="D147" s="234" t="s">
        <v>141</v>
      </c>
      <c r="E147" s="241" t="s">
        <v>1</v>
      </c>
      <c r="F147" s="242" t="s">
        <v>201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141</v>
      </c>
      <c r="AU147" s="248" t="s">
        <v>85</v>
      </c>
      <c r="AV147" s="13" t="s">
        <v>83</v>
      </c>
      <c r="AW147" s="13" t="s">
        <v>31</v>
      </c>
      <c r="AX147" s="13" t="s">
        <v>75</v>
      </c>
      <c r="AY147" s="248" t="s">
        <v>131</v>
      </c>
    </row>
    <row r="148" s="14" customFormat="1">
      <c r="A148" s="14"/>
      <c r="B148" s="249"/>
      <c r="C148" s="250"/>
      <c r="D148" s="234" t="s">
        <v>141</v>
      </c>
      <c r="E148" s="251" t="s">
        <v>1</v>
      </c>
      <c r="F148" s="252" t="s">
        <v>382</v>
      </c>
      <c r="G148" s="250"/>
      <c r="H148" s="253">
        <v>7.5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141</v>
      </c>
      <c r="AU148" s="259" t="s">
        <v>85</v>
      </c>
      <c r="AV148" s="14" t="s">
        <v>85</v>
      </c>
      <c r="AW148" s="14" t="s">
        <v>31</v>
      </c>
      <c r="AX148" s="14" t="s">
        <v>75</v>
      </c>
      <c r="AY148" s="259" t="s">
        <v>131</v>
      </c>
    </row>
    <row r="149" s="15" customFormat="1">
      <c r="A149" s="15"/>
      <c r="B149" s="260"/>
      <c r="C149" s="261"/>
      <c r="D149" s="234" t="s">
        <v>141</v>
      </c>
      <c r="E149" s="262" t="s">
        <v>1</v>
      </c>
      <c r="F149" s="263" t="s">
        <v>144</v>
      </c>
      <c r="G149" s="261"/>
      <c r="H149" s="264">
        <v>7.5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141</v>
      </c>
      <c r="AU149" s="270" t="s">
        <v>85</v>
      </c>
      <c r="AV149" s="15" t="s">
        <v>137</v>
      </c>
      <c r="AW149" s="15" t="s">
        <v>31</v>
      </c>
      <c r="AX149" s="15" t="s">
        <v>83</v>
      </c>
      <c r="AY149" s="270" t="s">
        <v>131</v>
      </c>
    </row>
    <row r="150" s="12" customFormat="1" ht="22.8" customHeight="1">
      <c r="A150" s="12"/>
      <c r="B150" s="204"/>
      <c r="C150" s="205"/>
      <c r="D150" s="206" t="s">
        <v>74</v>
      </c>
      <c r="E150" s="218" t="s">
        <v>98</v>
      </c>
      <c r="F150" s="218" t="s">
        <v>203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SUM(P151:P162)</f>
        <v>0</v>
      </c>
      <c r="Q150" s="212"/>
      <c r="R150" s="213">
        <f>SUM(R151:R162)</f>
        <v>1.8609729399999999</v>
      </c>
      <c r="S150" s="212"/>
      <c r="T150" s="214">
        <f>SUM(T151:T162)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83</v>
      </c>
      <c r="AT150" s="216" t="s">
        <v>74</v>
      </c>
      <c r="AU150" s="216" t="s">
        <v>83</v>
      </c>
      <c r="AY150" s="215" t="s">
        <v>131</v>
      </c>
      <c r="BK150" s="217">
        <f>SUM(BK151:BK162)</f>
        <v>0</v>
      </c>
    </row>
    <row r="151" s="2" customFormat="1" ht="33" customHeight="1">
      <c r="A151" s="39"/>
      <c r="B151" s="40"/>
      <c r="C151" s="220" t="s">
        <v>98</v>
      </c>
      <c r="D151" s="220" t="s">
        <v>133</v>
      </c>
      <c r="E151" s="221" t="s">
        <v>205</v>
      </c>
      <c r="F151" s="222" t="s">
        <v>206</v>
      </c>
      <c r="G151" s="223" t="s">
        <v>194</v>
      </c>
      <c r="H151" s="224">
        <v>33.798999999999999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40</v>
      </c>
      <c r="O151" s="92"/>
      <c r="P151" s="230">
        <f>O151*H151</f>
        <v>0</v>
      </c>
      <c r="Q151" s="230">
        <v>0.055059999999999998</v>
      </c>
      <c r="R151" s="230">
        <f>Q151*H151</f>
        <v>1.8609729399999999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137</v>
      </c>
      <c r="AT151" s="232" t="s">
        <v>133</v>
      </c>
      <c r="AU151" s="232" t="s">
        <v>85</v>
      </c>
      <c r="AY151" s="18" t="s">
        <v>131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83</v>
      </c>
      <c r="BK151" s="233">
        <f>ROUND(I151*H151,2)</f>
        <v>0</v>
      </c>
      <c r="BL151" s="18" t="s">
        <v>137</v>
      </c>
      <c r="BM151" s="232" t="s">
        <v>383</v>
      </c>
    </row>
    <row r="152" s="2" customFormat="1">
      <c r="A152" s="39"/>
      <c r="B152" s="40"/>
      <c r="C152" s="41"/>
      <c r="D152" s="234" t="s">
        <v>139</v>
      </c>
      <c r="E152" s="41"/>
      <c r="F152" s="235" t="s">
        <v>208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139</v>
      </c>
      <c r="AU152" s="18" t="s">
        <v>85</v>
      </c>
    </row>
    <row r="153" s="13" customFormat="1">
      <c r="A153" s="13"/>
      <c r="B153" s="239"/>
      <c r="C153" s="240"/>
      <c r="D153" s="234" t="s">
        <v>141</v>
      </c>
      <c r="E153" s="241" t="s">
        <v>1</v>
      </c>
      <c r="F153" s="242" t="s">
        <v>335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141</v>
      </c>
      <c r="AU153" s="248" t="s">
        <v>85</v>
      </c>
      <c r="AV153" s="13" t="s">
        <v>83</v>
      </c>
      <c r="AW153" s="13" t="s">
        <v>31</v>
      </c>
      <c r="AX153" s="13" t="s">
        <v>75</v>
      </c>
      <c r="AY153" s="248" t="s">
        <v>131</v>
      </c>
    </row>
    <row r="154" s="14" customFormat="1">
      <c r="A154" s="14"/>
      <c r="B154" s="249"/>
      <c r="C154" s="250"/>
      <c r="D154" s="234" t="s">
        <v>141</v>
      </c>
      <c r="E154" s="251" t="s">
        <v>1</v>
      </c>
      <c r="F154" s="252" t="s">
        <v>336</v>
      </c>
      <c r="G154" s="250"/>
      <c r="H154" s="253">
        <v>1.298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141</v>
      </c>
      <c r="AU154" s="259" t="s">
        <v>85</v>
      </c>
      <c r="AV154" s="14" t="s">
        <v>85</v>
      </c>
      <c r="AW154" s="14" t="s">
        <v>31</v>
      </c>
      <c r="AX154" s="14" t="s">
        <v>75</v>
      </c>
      <c r="AY154" s="259" t="s">
        <v>131</v>
      </c>
    </row>
    <row r="155" s="14" customFormat="1">
      <c r="A155" s="14"/>
      <c r="B155" s="249"/>
      <c r="C155" s="250"/>
      <c r="D155" s="234" t="s">
        <v>141</v>
      </c>
      <c r="E155" s="251" t="s">
        <v>1</v>
      </c>
      <c r="F155" s="252" t="s">
        <v>384</v>
      </c>
      <c r="G155" s="250"/>
      <c r="H155" s="253">
        <v>11.9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141</v>
      </c>
      <c r="AU155" s="259" t="s">
        <v>85</v>
      </c>
      <c r="AV155" s="14" t="s">
        <v>85</v>
      </c>
      <c r="AW155" s="14" t="s">
        <v>31</v>
      </c>
      <c r="AX155" s="14" t="s">
        <v>75</v>
      </c>
      <c r="AY155" s="259" t="s">
        <v>131</v>
      </c>
    </row>
    <row r="156" s="16" customFormat="1">
      <c r="A156" s="16"/>
      <c r="B156" s="271"/>
      <c r="C156" s="272"/>
      <c r="D156" s="234" t="s">
        <v>141</v>
      </c>
      <c r="E156" s="273" t="s">
        <v>1</v>
      </c>
      <c r="F156" s="274" t="s">
        <v>212</v>
      </c>
      <c r="G156" s="272"/>
      <c r="H156" s="275">
        <v>13.198</v>
      </c>
      <c r="I156" s="276"/>
      <c r="J156" s="272"/>
      <c r="K156" s="272"/>
      <c r="L156" s="277"/>
      <c r="M156" s="278"/>
      <c r="N156" s="279"/>
      <c r="O156" s="279"/>
      <c r="P156" s="279"/>
      <c r="Q156" s="279"/>
      <c r="R156" s="279"/>
      <c r="S156" s="279"/>
      <c r="T156" s="280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81" t="s">
        <v>141</v>
      </c>
      <c r="AU156" s="281" t="s">
        <v>85</v>
      </c>
      <c r="AV156" s="16" t="s">
        <v>151</v>
      </c>
      <c r="AW156" s="16" t="s">
        <v>31</v>
      </c>
      <c r="AX156" s="16" t="s">
        <v>75</v>
      </c>
      <c r="AY156" s="281" t="s">
        <v>131</v>
      </c>
    </row>
    <row r="157" s="13" customFormat="1">
      <c r="A157" s="13"/>
      <c r="B157" s="239"/>
      <c r="C157" s="240"/>
      <c r="D157" s="234" t="s">
        <v>141</v>
      </c>
      <c r="E157" s="241" t="s">
        <v>1</v>
      </c>
      <c r="F157" s="242" t="s">
        <v>338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141</v>
      </c>
      <c r="AU157" s="248" t="s">
        <v>85</v>
      </c>
      <c r="AV157" s="13" t="s">
        <v>83</v>
      </c>
      <c r="AW157" s="13" t="s">
        <v>31</v>
      </c>
      <c r="AX157" s="13" t="s">
        <v>75</v>
      </c>
      <c r="AY157" s="248" t="s">
        <v>131</v>
      </c>
    </row>
    <row r="158" s="14" customFormat="1">
      <c r="A158" s="14"/>
      <c r="B158" s="249"/>
      <c r="C158" s="250"/>
      <c r="D158" s="234" t="s">
        <v>141</v>
      </c>
      <c r="E158" s="251" t="s">
        <v>1</v>
      </c>
      <c r="F158" s="252" t="s">
        <v>385</v>
      </c>
      <c r="G158" s="250"/>
      <c r="H158" s="253">
        <v>10.675000000000001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141</v>
      </c>
      <c r="AU158" s="259" t="s">
        <v>85</v>
      </c>
      <c r="AV158" s="14" t="s">
        <v>85</v>
      </c>
      <c r="AW158" s="14" t="s">
        <v>31</v>
      </c>
      <c r="AX158" s="14" t="s">
        <v>75</v>
      </c>
      <c r="AY158" s="259" t="s">
        <v>131</v>
      </c>
    </row>
    <row r="159" s="14" customFormat="1">
      <c r="A159" s="14"/>
      <c r="B159" s="249"/>
      <c r="C159" s="250"/>
      <c r="D159" s="234" t="s">
        <v>141</v>
      </c>
      <c r="E159" s="251" t="s">
        <v>1</v>
      </c>
      <c r="F159" s="252" t="s">
        <v>386</v>
      </c>
      <c r="G159" s="250"/>
      <c r="H159" s="253">
        <v>9.3260000000000005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141</v>
      </c>
      <c r="AU159" s="259" t="s">
        <v>85</v>
      </c>
      <c r="AV159" s="14" t="s">
        <v>85</v>
      </c>
      <c r="AW159" s="14" t="s">
        <v>31</v>
      </c>
      <c r="AX159" s="14" t="s">
        <v>75</v>
      </c>
      <c r="AY159" s="259" t="s">
        <v>131</v>
      </c>
    </row>
    <row r="160" s="14" customFormat="1">
      <c r="A160" s="14"/>
      <c r="B160" s="249"/>
      <c r="C160" s="250"/>
      <c r="D160" s="234" t="s">
        <v>141</v>
      </c>
      <c r="E160" s="251" t="s">
        <v>1</v>
      </c>
      <c r="F160" s="252" t="s">
        <v>341</v>
      </c>
      <c r="G160" s="250"/>
      <c r="H160" s="253">
        <v>0.59999999999999998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141</v>
      </c>
      <c r="AU160" s="259" t="s">
        <v>85</v>
      </c>
      <c r="AV160" s="14" t="s">
        <v>85</v>
      </c>
      <c r="AW160" s="14" t="s">
        <v>31</v>
      </c>
      <c r="AX160" s="14" t="s">
        <v>75</v>
      </c>
      <c r="AY160" s="259" t="s">
        <v>131</v>
      </c>
    </row>
    <row r="161" s="16" customFormat="1">
      <c r="A161" s="16"/>
      <c r="B161" s="271"/>
      <c r="C161" s="272"/>
      <c r="D161" s="234" t="s">
        <v>141</v>
      </c>
      <c r="E161" s="273" t="s">
        <v>1</v>
      </c>
      <c r="F161" s="274" t="s">
        <v>212</v>
      </c>
      <c r="G161" s="272"/>
      <c r="H161" s="275">
        <v>20.600999999999999</v>
      </c>
      <c r="I161" s="276"/>
      <c r="J161" s="272"/>
      <c r="K161" s="272"/>
      <c r="L161" s="277"/>
      <c r="M161" s="278"/>
      <c r="N161" s="279"/>
      <c r="O161" s="279"/>
      <c r="P161" s="279"/>
      <c r="Q161" s="279"/>
      <c r="R161" s="279"/>
      <c r="S161" s="279"/>
      <c r="T161" s="280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81" t="s">
        <v>141</v>
      </c>
      <c r="AU161" s="281" t="s">
        <v>85</v>
      </c>
      <c r="AV161" s="16" t="s">
        <v>151</v>
      </c>
      <c r="AW161" s="16" t="s">
        <v>31</v>
      </c>
      <c r="AX161" s="16" t="s">
        <v>75</v>
      </c>
      <c r="AY161" s="281" t="s">
        <v>131</v>
      </c>
    </row>
    <row r="162" s="15" customFormat="1">
      <c r="A162" s="15"/>
      <c r="B162" s="260"/>
      <c r="C162" s="261"/>
      <c r="D162" s="234" t="s">
        <v>141</v>
      </c>
      <c r="E162" s="262" t="s">
        <v>1</v>
      </c>
      <c r="F162" s="263" t="s">
        <v>144</v>
      </c>
      <c r="G162" s="261"/>
      <c r="H162" s="264">
        <v>33.798999999999999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141</v>
      </c>
      <c r="AU162" s="270" t="s">
        <v>85</v>
      </c>
      <c r="AV162" s="15" t="s">
        <v>137</v>
      </c>
      <c r="AW162" s="15" t="s">
        <v>31</v>
      </c>
      <c r="AX162" s="15" t="s">
        <v>83</v>
      </c>
      <c r="AY162" s="270" t="s">
        <v>131</v>
      </c>
    </row>
    <row r="163" s="12" customFormat="1" ht="22.8" customHeight="1">
      <c r="A163" s="12"/>
      <c r="B163" s="204"/>
      <c r="C163" s="205"/>
      <c r="D163" s="206" t="s">
        <v>74</v>
      </c>
      <c r="E163" s="218" t="s">
        <v>217</v>
      </c>
      <c r="F163" s="218" t="s">
        <v>218</v>
      </c>
      <c r="G163" s="205"/>
      <c r="H163" s="205"/>
      <c r="I163" s="208"/>
      <c r="J163" s="219">
        <f>BK163</f>
        <v>0</v>
      </c>
      <c r="K163" s="205"/>
      <c r="L163" s="210"/>
      <c r="M163" s="211"/>
      <c r="N163" s="212"/>
      <c r="O163" s="212"/>
      <c r="P163" s="213">
        <f>SUM(P164:P210)</f>
        <v>0</v>
      </c>
      <c r="Q163" s="212"/>
      <c r="R163" s="213">
        <f>SUM(R164:R210)</f>
        <v>0.063250000000000001</v>
      </c>
      <c r="S163" s="212"/>
      <c r="T163" s="214">
        <f>SUM(T164:T210)</f>
        <v>0.73938199999999998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5" t="s">
        <v>83</v>
      </c>
      <c r="AT163" s="216" t="s">
        <v>74</v>
      </c>
      <c r="AU163" s="216" t="s">
        <v>83</v>
      </c>
      <c r="AY163" s="215" t="s">
        <v>131</v>
      </c>
      <c r="BK163" s="217">
        <f>SUM(BK164:BK210)</f>
        <v>0</v>
      </c>
    </row>
    <row r="164" s="2" customFormat="1" ht="24.15" customHeight="1">
      <c r="A164" s="39"/>
      <c r="B164" s="40"/>
      <c r="C164" s="220" t="s">
        <v>191</v>
      </c>
      <c r="D164" s="220" t="s">
        <v>133</v>
      </c>
      <c r="E164" s="221" t="s">
        <v>219</v>
      </c>
      <c r="F164" s="222" t="s">
        <v>220</v>
      </c>
      <c r="G164" s="223" t="s">
        <v>194</v>
      </c>
      <c r="H164" s="224">
        <v>60.145000000000003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137</v>
      </c>
      <c r="AT164" s="232" t="s">
        <v>133</v>
      </c>
      <c r="AU164" s="232" t="s">
        <v>85</v>
      </c>
      <c r="AY164" s="18" t="s">
        <v>131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83</v>
      </c>
      <c r="BK164" s="233">
        <f>ROUND(I164*H164,2)</f>
        <v>0</v>
      </c>
      <c r="BL164" s="18" t="s">
        <v>137</v>
      </c>
      <c r="BM164" s="232" t="s">
        <v>387</v>
      </c>
    </row>
    <row r="165" s="2" customFormat="1">
      <c r="A165" s="39"/>
      <c r="B165" s="40"/>
      <c r="C165" s="41"/>
      <c r="D165" s="234" t="s">
        <v>139</v>
      </c>
      <c r="E165" s="41"/>
      <c r="F165" s="235" t="s">
        <v>222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85</v>
      </c>
    </row>
    <row r="166" s="13" customFormat="1">
      <c r="A166" s="13"/>
      <c r="B166" s="239"/>
      <c r="C166" s="240"/>
      <c r="D166" s="234" t="s">
        <v>141</v>
      </c>
      <c r="E166" s="241" t="s">
        <v>1</v>
      </c>
      <c r="F166" s="242" t="s">
        <v>223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141</v>
      </c>
      <c r="AU166" s="248" t="s">
        <v>85</v>
      </c>
      <c r="AV166" s="13" t="s">
        <v>83</v>
      </c>
      <c r="AW166" s="13" t="s">
        <v>31</v>
      </c>
      <c r="AX166" s="13" t="s">
        <v>75</v>
      </c>
      <c r="AY166" s="248" t="s">
        <v>131</v>
      </c>
    </row>
    <row r="167" s="14" customFormat="1">
      <c r="A167" s="14"/>
      <c r="B167" s="249"/>
      <c r="C167" s="250"/>
      <c r="D167" s="234" t="s">
        <v>141</v>
      </c>
      <c r="E167" s="251" t="s">
        <v>1</v>
      </c>
      <c r="F167" s="252" t="s">
        <v>388</v>
      </c>
      <c r="G167" s="250"/>
      <c r="H167" s="253">
        <v>30.5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141</v>
      </c>
      <c r="AU167" s="259" t="s">
        <v>85</v>
      </c>
      <c r="AV167" s="14" t="s">
        <v>85</v>
      </c>
      <c r="AW167" s="14" t="s">
        <v>31</v>
      </c>
      <c r="AX167" s="14" t="s">
        <v>75</v>
      </c>
      <c r="AY167" s="259" t="s">
        <v>131</v>
      </c>
    </row>
    <row r="168" s="14" customFormat="1">
      <c r="A168" s="14"/>
      <c r="B168" s="249"/>
      <c r="C168" s="250"/>
      <c r="D168" s="234" t="s">
        <v>141</v>
      </c>
      <c r="E168" s="251" t="s">
        <v>1</v>
      </c>
      <c r="F168" s="252" t="s">
        <v>389</v>
      </c>
      <c r="G168" s="250"/>
      <c r="H168" s="253">
        <v>26.645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141</v>
      </c>
      <c r="AU168" s="259" t="s">
        <v>85</v>
      </c>
      <c r="AV168" s="14" t="s">
        <v>85</v>
      </c>
      <c r="AW168" s="14" t="s">
        <v>31</v>
      </c>
      <c r="AX168" s="14" t="s">
        <v>75</v>
      </c>
      <c r="AY168" s="259" t="s">
        <v>131</v>
      </c>
    </row>
    <row r="169" s="14" customFormat="1">
      <c r="A169" s="14"/>
      <c r="B169" s="249"/>
      <c r="C169" s="250"/>
      <c r="D169" s="234" t="s">
        <v>141</v>
      </c>
      <c r="E169" s="251" t="s">
        <v>1</v>
      </c>
      <c r="F169" s="252" t="s">
        <v>345</v>
      </c>
      <c r="G169" s="250"/>
      <c r="H169" s="253">
        <v>3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141</v>
      </c>
      <c r="AU169" s="259" t="s">
        <v>85</v>
      </c>
      <c r="AV169" s="14" t="s">
        <v>85</v>
      </c>
      <c r="AW169" s="14" t="s">
        <v>31</v>
      </c>
      <c r="AX169" s="14" t="s">
        <v>75</v>
      </c>
      <c r="AY169" s="259" t="s">
        <v>131</v>
      </c>
    </row>
    <row r="170" s="15" customFormat="1">
      <c r="A170" s="15"/>
      <c r="B170" s="260"/>
      <c r="C170" s="261"/>
      <c r="D170" s="234" t="s">
        <v>141</v>
      </c>
      <c r="E170" s="262" t="s">
        <v>1</v>
      </c>
      <c r="F170" s="263" t="s">
        <v>144</v>
      </c>
      <c r="G170" s="261"/>
      <c r="H170" s="264">
        <v>60.145000000000003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141</v>
      </c>
      <c r="AU170" s="270" t="s">
        <v>85</v>
      </c>
      <c r="AV170" s="15" t="s">
        <v>137</v>
      </c>
      <c r="AW170" s="15" t="s">
        <v>31</v>
      </c>
      <c r="AX170" s="15" t="s">
        <v>83</v>
      </c>
      <c r="AY170" s="270" t="s">
        <v>131</v>
      </c>
    </row>
    <row r="171" s="2" customFormat="1" ht="21.75" customHeight="1">
      <c r="A171" s="39"/>
      <c r="B171" s="40"/>
      <c r="C171" s="220" t="s">
        <v>204</v>
      </c>
      <c r="D171" s="220" t="s">
        <v>133</v>
      </c>
      <c r="E171" s="221" t="s">
        <v>228</v>
      </c>
      <c r="F171" s="222" t="s">
        <v>229</v>
      </c>
      <c r="G171" s="223" t="s">
        <v>194</v>
      </c>
      <c r="H171" s="224">
        <v>117.727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40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137</v>
      </c>
      <c r="AT171" s="232" t="s">
        <v>133</v>
      </c>
      <c r="AU171" s="232" t="s">
        <v>85</v>
      </c>
      <c r="AY171" s="18" t="s">
        <v>131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83</v>
      </c>
      <c r="BK171" s="233">
        <f>ROUND(I171*H171,2)</f>
        <v>0</v>
      </c>
      <c r="BL171" s="18" t="s">
        <v>137</v>
      </c>
      <c r="BM171" s="232" t="s">
        <v>390</v>
      </c>
    </row>
    <row r="172" s="2" customFormat="1">
      <c r="A172" s="39"/>
      <c r="B172" s="40"/>
      <c r="C172" s="41"/>
      <c r="D172" s="234" t="s">
        <v>139</v>
      </c>
      <c r="E172" s="41"/>
      <c r="F172" s="235" t="s">
        <v>231</v>
      </c>
      <c r="G172" s="41"/>
      <c r="H172" s="41"/>
      <c r="I172" s="236"/>
      <c r="J172" s="41"/>
      <c r="K172" s="41"/>
      <c r="L172" s="45"/>
      <c r="M172" s="237"/>
      <c r="N172" s="238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139</v>
      </c>
      <c r="AU172" s="18" t="s">
        <v>85</v>
      </c>
    </row>
    <row r="173" s="13" customFormat="1">
      <c r="A173" s="13"/>
      <c r="B173" s="239"/>
      <c r="C173" s="240"/>
      <c r="D173" s="234" t="s">
        <v>141</v>
      </c>
      <c r="E173" s="241" t="s">
        <v>1</v>
      </c>
      <c r="F173" s="242" t="s">
        <v>232</v>
      </c>
      <c r="G173" s="240"/>
      <c r="H173" s="241" t="s">
        <v>1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141</v>
      </c>
      <c r="AU173" s="248" t="s">
        <v>85</v>
      </c>
      <c r="AV173" s="13" t="s">
        <v>83</v>
      </c>
      <c r="AW173" s="13" t="s">
        <v>31</v>
      </c>
      <c r="AX173" s="13" t="s">
        <v>75</v>
      </c>
      <c r="AY173" s="248" t="s">
        <v>131</v>
      </c>
    </row>
    <row r="174" s="14" customFormat="1">
      <c r="A174" s="14"/>
      <c r="B174" s="249"/>
      <c r="C174" s="250"/>
      <c r="D174" s="234" t="s">
        <v>141</v>
      </c>
      <c r="E174" s="251" t="s">
        <v>1</v>
      </c>
      <c r="F174" s="252" t="s">
        <v>388</v>
      </c>
      <c r="G174" s="250"/>
      <c r="H174" s="253">
        <v>30.5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141</v>
      </c>
      <c r="AU174" s="259" t="s">
        <v>85</v>
      </c>
      <c r="AV174" s="14" t="s">
        <v>85</v>
      </c>
      <c r="AW174" s="14" t="s">
        <v>31</v>
      </c>
      <c r="AX174" s="14" t="s">
        <v>75</v>
      </c>
      <c r="AY174" s="259" t="s">
        <v>131</v>
      </c>
    </row>
    <row r="175" s="14" customFormat="1">
      <c r="A175" s="14"/>
      <c r="B175" s="249"/>
      <c r="C175" s="250"/>
      <c r="D175" s="234" t="s">
        <v>141</v>
      </c>
      <c r="E175" s="251" t="s">
        <v>1</v>
      </c>
      <c r="F175" s="252" t="s">
        <v>389</v>
      </c>
      <c r="G175" s="250"/>
      <c r="H175" s="253">
        <v>26.645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141</v>
      </c>
      <c r="AU175" s="259" t="s">
        <v>85</v>
      </c>
      <c r="AV175" s="14" t="s">
        <v>85</v>
      </c>
      <c r="AW175" s="14" t="s">
        <v>31</v>
      </c>
      <c r="AX175" s="14" t="s">
        <v>75</v>
      </c>
      <c r="AY175" s="259" t="s">
        <v>131</v>
      </c>
    </row>
    <row r="176" s="14" customFormat="1">
      <c r="A176" s="14"/>
      <c r="B176" s="249"/>
      <c r="C176" s="250"/>
      <c r="D176" s="234" t="s">
        <v>141</v>
      </c>
      <c r="E176" s="251" t="s">
        <v>1</v>
      </c>
      <c r="F176" s="252" t="s">
        <v>345</v>
      </c>
      <c r="G176" s="250"/>
      <c r="H176" s="253">
        <v>3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141</v>
      </c>
      <c r="AU176" s="259" t="s">
        <v>85</v>
      </c>
      <c r="AV176" s="14" t="s">
        <v>85</v>
      </c>
      <c r="AW176" s="14" t="s">
        <v>31</v>
      </c>
      <c r="AX176" s="14" t="s">
        <v>75</v>
      </c>
      <c r="AY176" s="259" t="s">
        <v>131</v>
      </c>
    </row>
    <row r="177" s="14" customFormat="1">
      <c r="A177" s="14"/>
      <c r="B177" s="249"/>
      <c r="C177" s="250"/>
      <c r="D177" s="234" t="s">
        <v>141</v>
      </c>
      <c r="E177" s="251" t="s">
        <v>1</v>
      </c>
      <c r="F177" s="252" t="s">
        <v>347</v>
      </c>
      <c r="G177" s="250"/>
      <c r="H177" s="253">
        <v>6.4900000000000002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141</v>
      </c>
      <c r="AU177" s="259" t="s">
        <v>85</v>
      </c>
      <c r="AV177" s="14" t="s">
        <v>85</v>
      </c>
      <c r="AW177" s="14" t="s">
        <v>31</v>
      </c>
      <c r="AX177" s="14" t="s">
        <v>75</v>
      </c>
      <c r="AY177" s="259" t="s">
        <v>131</v>
      </c>
    </row>
    <row r="178" s="14" customFormat="1">
      <c r="A178" s="14"/>
      <c r="B178" s="249"/>
      <c r="C178" s="250"/>
      <c r="D178" s="234" t="s">
        <v>141</v>
      </c>
      <c r="E178" s="251" t="s">
        <v>1</v>
      </c>
      <c r="F178" s="252" t="s">
        <v>391</v>
      </c>
      <c r="G178" s="250"/>
      <c r="H178" s="253">
        <v>34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141</v>
      </c>
      <c r="AU178" s="259" t="s">
        <v>85</v>
      </c>
      <c r="AV178" s="14" t="s">
        <v>85</v>
      </c>
      <c r="AW178" s="14" t="s">
        <v>31</v>
      </c>
      <c r="AX178" s="14" t="s">
        <v>75</v>
      </c>
      <c r="AY178" s="259" t="s">
        <v>131</v>
      </c>
    </row>
    <row r="179" s="14" customFormat="1">
      <c r="A179" s="14"/>
      <c r="B179" s="249"/>
      <c r="C179" s="250"/>
      <c r="D179" s="234" t="s">
        <v>141</v>
      </c>
      <c r="E179" s="251" t="s">
        <v>1</v>
      </c>
      <c r="F179" s="252" t="s">
        <v>392</v>
      </c>
      <c r="G179" s="250"/>
      <c r="H179" s="253">
        <v>3.3959999999999999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141</v>
      </c>
      <c r="AU179" s="259" t="s">
        <v>85</v>
      </c>
      <c r="AV179" s="14" t="s">
        <v>85</v>
      </c>
      <c r="AW179" s="14" t="s">
        <v>31</v>
      </c>
      <c r="AX179" s="14" t="s">
        <v>75</v>
      </c>
      <c r="AY179" s="259" t="s">
        <v>131</v>
      </c>
    </row>
    <row r="180" s="14" customFormat="1">
      <c r="A180" s="14"/>
      <c r="B180" s="249"/>
      <c r="C180" s="250"/>
      <c r="D180" s="234" t="s">
        <v>141</v>
      </c>
      <c r="E180" s="251" t="s">
        <v>1</v>
      </c>
      <c r="F180" s="252" t="s">
        <v>393</v>
      </c>
      <c r="G180" s="250"/>
      <c r="H180" s="253">
        <v>13.696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141</v>
      </c>
      <c r="AU180" s="259" t="s">
        <v>85</v>
      </c>
      <c r="AV180" s="14" t="s">
        <v>85</v>
      </c>
      <c r="AW180" s="14" t="s">
        <v>31</v>
      </c>
      <c r="AX180" s="14" t="s">
        <v>75</v>
      </c>
      <c r="AY180" s="259" t="s">
        <v>131</v>
      </c>
    </row>
    <row r="181" s="15" customFormat="1">
      <c r="A181" s="15"/>
      <c r="B181" s="260"/>
      <c r="C181" s="261"/>
      <c r="D181" s="234" t="s">
        <v>141</v>
      </c>
      <c r="E181" s="262" t="s">
        <v>1</v>
      </c>
      <c r="F181" s="263" t="s">
        <v>144</v>
      </c>
      <c r="G181" s="261"/>
      <c r="H181" s="264">
        <v>117.727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141</v>
      </c>
      <c r="AU181" s="270" t="s">
        <v>85</v>
      </c>
      <c r="AV181" s="15" t="s">
        <v>137</v>
      </c>
      <c r="AW181" s="15" t="s">
        <v>31</v>
      </c>
      <c r="AX181" s="15" t="s">
        <v>83</v>
      </c>
      <c r="AY181" s="270" t="s">
        <v>131</v>
      </c>
    </row>
    <row r="182" s="2" customFormat="1" ht="24.15" customHeight="1">
      <c r="A182" s="39"/>
      <c r="B182" s="40"/>
      <c r="C182" s="220" t="s">
        <v>217</v>
      </c>
      <c r="D182" s="220" t="s">
        <v>133</v>
      </c>
      <c r="E182" s="221" t="s">
        <v>239</v>
      </c>
      <c r="F182" s="222" t="s">
        <v>240</v>
      </c>
      <c r="G182" s="223" t="s">
        <v>194</v>
      </c>
      <c r="H182" s="224">
        <v>33.798999999999999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40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0.017999999999999999</v>
      </c>
      <c r="T182" s="231">
        <f>S182*H182</f>
        <v>0.60838199999999998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137</v>
      </c>
      <c r="AT182" s="232" t="s">
        <v>133</v>
      </c>
      <c r="AU182" s="232" t="s">
        <v>85</v>
      </c>
      <c r="AY182" s="18" t="s">
        <v>131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83</v>
      </c>
      <c r="BK182" s="233">
        <f>ROUND(I182*H182,2)</f>
        <v>0</v>
      </c>
      <c r="BL182" s="18" t="s">
        <v>137</v>
      </c>
      <c r="BM182" s="232" t="s">
        <v>394</v>
      </c>
    </row>
    <row r="183" s="2" customFormat="1">
      <c r="A183" s="39"/>
      <c r="B183" s="40"/>
      <c r="C183" s="41"/>
      <c r="D183" s="234" t="s">
        <v>139</v>
      </c>
      <c r="E183" s="41"/>
      <c r="F183" s="235" t="s">
        <v>242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139</v>
      </c>
      <c r="AU183" s="18" t="s">
        <v>85</v>
      </c>
    </row>
    <row r="184" s="13" customFormat="1">
      <c r="A184" s="13"/>
      <c r="B184" s="239"/>
      <c r="C184" s="240"/>
      <c r="D184" s="234" t="s">
        <v>141</v>
      </c>
      <c r="E184" s="241" t="s">
        <v>1</v>
      </c>
      <c r="F184" s="242" t="s">
        <v>335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141</v>
      </c>
      <c r="AU184" s="248" t="s">
        <v>85</v>
      </c>
      <c r="AV184" s="13" t="s">
        <v>83</v>
      </c>
      <c r="AW184" s="13" t="s">
        <v>31</v>
      </c>
      <c r="AX184" s="13" t="s">
        <v>75</v>
      </c>
      <c r="AY184" s="248" t="s">
        <v>131</v>
      </c>
    </row>
    <row r="185" s="14" customFormat="1">
      <c r="A185" s="14"/>
      <c r="B185" s="249"/>
      <c r="C185" s="250"/>
      <c r="D185" s="234" t="s">
        <v>141</v>
      </c>
      <c r="E185" s="251" t="s">
        <v>1</v>
      </c>
      <c r="F185" s="252" t="s">
        <v>336</v>
      </c>
      <c r="G185" s="250"/>
      <c r="H185" s="253">
        <v>1.298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141</v>
      </c>
      <c r="AU185" s="259" t="s">
        <v>85</v>
      </c>
      <c r="AV185" s="14" t="s">
        <v>85</v>
      </c>
      <c r="AW185" s="14" t="s">
        <v>31</v>
      </c>
      <c r="AX185" s="14" t="s">
        <v>75</v>
      </c>
      <c r="AY185" s="259" t="s">
        <v>131</v>
      </c>
    </row>
    <row r="186" s="14" customFormat="1">
      <c r="A186" s="14"/>
      <c r="B186" s="249"/>
      <c r="C186" s="250"/>
      <c r="D186" s="234" t="s">
        <v>141</v>
      </c>
      <c r="E186" s="251" t="s">
        <v>1</v>
      </c>
      <c r="F186" s="252" t="s">
        <v>384</v>
      </c>
      <c r="G186" s="250"/>
      <c r="H186" s="253">
        <v>11.9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141</v>
      </c>
      <c r="AU186" s="259" t="s">
        <v>85</v>
      </c>
      <c r="AV186" s="14" t="s">
        <v>85</v>
      </c>
      <c r="AW186" s="14" t="s">
        <v>31</v>
      </c>
      <c r="AX186" s="14" t="s">
        <v>75</v>
      </c>
      <c r="AY186" s="259" t="s">
        <v>131</v>
      </c>
    </row>
    <row r="187" s="16" customFormat="1">
      <c r="A187" s="16"/>
      <c r="B187" s="271"/>
      <c r="C187" s="272"/>
      <c r="D187" s="234" t="s">
        <v>141</v>
      </c>
      <c r="E187" s="273" t="s">
        <v>1</v>
      </c>
      <c r="F187" s="274" t="s">
        <v>212</v>
      </c>
      <c r="G187" s="272"/>
      <c r="H187" s="275">
        <v>13.198</v>
      </c>
      <c r="I187" s="276"/>
      <c r="J187" s="272"/>
      <c r="K187" s="272"/>
      <c r="L187" s="277"/>
      <c r="M187" s="278"/>
      <c r="N187" s="279"/>
      <c r="O187" s="279"/>
      <c r="P187" s="279"/>
      <c r="Q187" s="279"/>
      <c r="R187" s="279"/>
      <c r="S187" s="279"/>
      <c r="T187" s="280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81" t="s">
        <v>141</v>
      </c>
      <c r="AU187" s="281" t="s">
        <v>85</v>
      </c>
      <c r="AV187" s="16" t="s">
        <v>151</v>
      </c>
      <c r="AW187" s="16" t="s">
        <v>31</v>
      </c>
      <c r="AX187" s="16" t="s">
        <v>75</v>
      </c>
      <c r="AY187" s="281" t="s">
        <v>131</v>
      </c>
    </row>
    <row r="188" s="13" customFormat="1">
      <c r="A188" s="13"/>
      <c r="B188" s="239"/>
      <c r="C188" s="240"/>
      <c r="D188" s="234" t="s">
        <v>141</v>
      </c>
      <c r="E188" s="241" t="s">
        <v>1</v>
      </c>
      <c r="F188" s="242" t="s">
        <v>338</v>
      </c>
      <c r="G188" s="240"/>
      <c r="H188" s="241" t="s">
        <v>1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141</v>
      </c>
      <c r="AU188" s="248" t="s">
        <v>85</v>
      </c>
      <c r="AV188" s="13" t="s">
        <v>83</v>
      </c>
      <c r="AW188" s="13" t="s">
        <v>31</v>
      </c>
      <c r="AX188" s="13" t="s">
        <v>75</v>
      </c>
      <c r="AY188" s="248" t="s">
        <v>131</v>
      </c>
    </row>
    <row r="189" s="14" customFormat="1">
      <c r="A189" s="14"/>
      <c r="B189" s="249"/>
      <c r="C189" s="250"/>
      <c r="D189" s="234" t="s">
        <v>141</v>
      </c>
      <c r="E189" s="251" t="s">
        <v>1</v>
      </c>
      <c r="F189" s="252" t="s">
        <v>385</v>
      </c>
      <c r="G189" s="250"/>
      <c r="H189" s="253">
        <v>10.675000000000001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141</v>
      </c>
      <c r="AU189" s="259" t="s">
        <v>85</v>
      </c>
      <c r="AV189" s="14" t="s">
        <v>85</v>
      </c>
      <c r="AW189" s="14" t="s">
        <v>31</v>
      </c>
      <c r="AX189" s="14" t="s">
        <v>75</v>
      </c>
      <c r="AY189" s="259" t="s">
        <v>131</v>
      </c>
    </row>
    <row r="190" s="14" customFormat="1">
      <c r="A190" s="14"/>
      <c r="B190" s="249"/>
      <c r="C190" s="250"/>
      <c r="D190" s="234" t="s">
        <v>141</v>
      </c>
      <c r="E190" s="251" t="s">
        <v>1</v>
      </c>
      <c r="F190" s="252" t="s">
        <v>386</v>
      </c>
      <c r="G190" s="250"/>
      <c r="H190" s="253">
        <v>9.3260000000000005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141</v>
      </c>
      <c r="AU190" s="259" t="s">
        <v>85</v>
      </c>
      <c r="AV190" s="14" t="s">
        <v>85</v>
      </c>
      <c r="AW190" s="14" t="s">
        <v>31</v>
      </c>
      <c r="AX190" s="14" t="s">
        <v>75</v>
      </c>
      <c r="AY190" s="259" t="s">
        <v>131</v>
      </c>
    </row>
    <row r="191" s="14" customFormat="1">
      <c r="A191" s="14"/>
      <c r="B191" s="249"/>
      <c r="C191" s="250"/>
      <c r="D191" s="234" t="s">
        <v>141</v>
      </c>
      <c r="E191" s="251" t="s">
        <v>1</v>
      </c>
      <c r="F191" s="252" t="s">
        <v>341</v>
      </c>
      <c r="G191" s="250"/>
      <c r="H191" s="253">
        <v>0.59999999999999998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141</v>
      </c>
      <c r="AU191" s="259" t="s">
        <v>85</v>
      </c>
      <c r="AV191" s="14" t="s">
        <v>85</v>
      </c>
      <c r="AW191" s="14" t="s">
        <v>31</v>
      </c>
      <c r="AX191" s="14" t="s">
        <v>75</v>
      </c>
      <c r="AY191" s="259" t="s">
        <v>131</v>
      </c>
    </row>
    <row r="192" s="16" customFormat="1">
      <c r="A192" s="16"/>
      <c r="B192" s="271"/>
      <c r="C192" s="272"/>
      <c r="D192" s="234" t="s">
        <v>141</v>
      </c>
      <c r="E192" s="273" t="s">
        <v>1</v>
      </c>
      <c r="F192" s="274" t="s">
        <v>212</v>
      </c>
      <c r="G192" s="272"/>
      <c r="H192" s="275">
        <v>20.600999999999999</v>
      </c>
      <c r="I192" s="276"/>
      <c r="J192" s="272"/>
      <c r="K192" s="272"/>
      <c r="L192" s="277"/>
      <c r="M192" s="278"/>
      <c r="N192" s="279"/>
      <c r="O192" s="279"/>
      <c r="P192" s="279"/>
      <c r="Q192" s="279"/>
      <c r="R192" s="279"/>
      <c r="S192" s="279"/>
      <c r="T192" s="280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81" t="s">
        <v>141</v>
      </c>
      <c r="AU192" s="281" t="s">
        <v>85</v>
      </c>
      <c r="AV192" s="16" t="s">
        <v>151</v>
      </c>
      <c r="AW192" s="16" t="s">
        <v>31</v>
      </c>
      <c r="AX192" s="16" t="s">
        <v>75</v>
      </c>
      <c r="AY192" s="281" t="s">
        <v>131</v>
      </c>
    </row>
    <row r="193" s="15" customFormat="1">
      <c r="A193" s="15"/>
      <c r="B193" s="260"/>
      <c r="C193" s="261"/>
      <c r="D193" s="234" t="s">
        <v>141</v>
      </c>
      <c r="E193" s="262" t="s">
        <v>1</v>
      </c>
      <c r="F193" s="263" t="s">
        <v>144</v>
      </c>
      <c r="G193" s="261"/>
      <c r="H193" s="264">
        <v>33.798999999999999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0" t="s">
        <v>141</v>
      </c>
      <c r="AU193" s="270" t="s">
        <v>85</v>
      </c>
      <c r="AV193" s="15" t="s">
        <v>137</v>
      </c>
      <c r="AW193" s="15" t="s">
        <v>31</v>
      </c>
      <c r="AX193" s="15" t="s">
        <v>83</v>
      </c>
      <c r="AY193" s="270" t="s">
        <v>131</v>
      </c>
    </row>
    <row r="194" s="2" customFormat="1" ht="24.15" customHeight="1">
      <c r="A194" s="39"/>
      <c r="B194" s="40"/>
      <c r="C194" s="220" t="s">
        <v>227</v>
      </c>
      <c r="D194" s="220" t="s">
        <v>133</v>
      </c>
      <c r="E194" s="221" t="s">
        <v>244</v>
      </c>
      <c r="F194" s="222" t="s">
        <v>245</v>
      </c>
      <c r="G194" s="223" t="s">
        <v>194</v>
      </c>
      <c r="H194" s="224">
        <v>1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40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0.066000000000000003</v>
      </c>
      <c r="T194" s="231">
        <f>S194*H194</f>
        <v>0.066000000000000003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137</v>
      </c>
      <c r="AT194" s="232" t="s">
        <v>133</v>
      </c>
      <c r="AU194" s="232" t="s">
        <v>85</v>
      </c>
      <c r="AY194" s="18" t="s">
        <v>131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83</v>
      </c>
      <c r="BK194" s="233">
        <f>ROUND(I194*H194,2)</f>
        <v>0</v>
      </c>
      <c r="BL194" s="18" t="s">
        <v>137</v>
      </c>
      <c r="BM194" s="232" t="s">
        <v>395</v>
      </c>
    </row>
    <row r="195" s="2" customFormat="1">
      <c r="A195" s="39"/>
      <c r="B195" s="40"/>
      <c r="C195" s="41"/>
      <c r="D195" s="234" t="s">
        <v>139</v>
      </c>
      <c r="E195" s="41"/>
      <c r="F195" s="235" t="s">
        <v>247</v>
      </c>
      <c r="G195" s="41"/>
      <c r="H195" s="41"/>
      <c r="I195" s="236"/>
      <c r="J195" s="41"/>
      <c r="K195" s="41"/>
      <c r="L195" s="45"/>
      <c r="M195" s="237"/>
      <c r="N195" s="238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139</v>
      </c>
      <c r="AU195" s="18" t="s">
        <v>85</v>
      </c>
    </row>
    <row r="196" s="14" customFormat="1">
      <c r="A196" s="14"/>
      <c r="B196" s="249"/>
      <c r="C196" s="250"/>
      <c r="D196" s="234" t="s">
        <v>141</v>
      </c>
      <c r="E196" s="251" t="s">
        <v>1</v>
      </c>
      <c r="F196" s="252" t="s">
        <v>396</v>
      </c>
      <c r="G196" s="250"/>
      <c r="H196" s="253">
        <v>1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141</v>
      </c>
      <c r="AU196" s="259" t="s">
        <v>85</v>
      </c>
      <c r="AV196" s="14" t="s">
        <v>85</v>
      </c>
      <c r="AW196" s="14" t="s">
        <v>31</v>
      </c>
      <c r="AX196" s="14" t="s">
        <v>83</v>
      </c>
      <c r="AY196" s="259" t="s">
        <v>131</v>
      </c>
    </row>
    <row r="197" s="2" customFormat="1" ht="24.15" customHeight="1">
      <c r="A197" s="39"/>
      <c r="B197" s="40"/>
      <c r="C197" s="220" t="s">
        <v>238</v>
      </c>
      <c r="D197" s="220" t="s">
        <v>133</v>
      </c>
      <c r="E197" s="221" t="s">
        <v>250</v>
      </c>
      <c r="F197" s="222" t="s">
        <v>251</v>
      </c>
      <c r="G197" s="223" t="s">
        <v>194</v>
      </c>
      <c r="H197" s="224">
        <v>1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40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0.065000000000000002</v>
      </c>
      <c r="T197" s="231">
        <f>S197*H197</f>
        <v>0.065000000000000002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137</v>
      </c>
      <c r="AT197" s="232" t="s">
        <v>133</v>
      </c>
      <c r="AU197" s="232" t="s">
        <v>85</v>
      </c>
      <c r="AY197" s="18" t="s">
        <v>131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83</v>
      </c>
      <c r="BK197" s="233">
        <f>ROUND(I197*H197,2)</f>
        <v>0</v>
      </c>
      <c r="BL197" s="18" t="s">
        <v>137</v>
      </c>
      <c r="BM197" s="232" t="s">
        <v>397</v>
      </c>
    </row>
    <row r="198" s="2" customFormat="1">
      <c r="A198" s="39"/>
      <c r="B198" s="40"/>
      <c r="C198" s="41"/>
      <c r="D198" s="234" t="s">
        <v>139</v>
      </c>
      <c r="E198" s="41"/>
      <c r="F198" s="235" t="s">
        <v>253</v>
      </c>
      <c r="G198" s="41"/>
      <c r="H198" s="41"/>
      <c r="I198" s="236"/>
      <c r="J198" s="41"/>
      <c r="K198" s="41"/>
      <c r="L198" s="45"/>
      <c r="M198" s="237"/>
      <c r="N198" s="238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139</v>
      </c>
      <c r="AU198" s="18" t="s">
        <v>85</v>
      </c>
    </row>
    <row r="199" s="14" customFormat="1">
      <c r="A199" s="14"/>
      <c r="B199" s="249"/>
      <c r="C199" s="250"/>
      <c r="D199" s="234" t="s">
        <v>141</v>
      </c>
      <c r="E199" s="251" t="s">
        <v>1</v>
      </c>
      <c r="F199" s="252" t="s">
        <v>398</v>
      </c>
      <c r="G199" s="250"/>
      <c r="H199" s="253">
        <v>1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141</v>
      </c>
      <c r="AU199" s="259" t="s">
        <v>85</v>
      </c>
      <c r="AV199" s="14" t="s">
        <v>85</v>
      </c>
      <c r="AW199" s="14" t="s">
        <v>31</v>
      </c>
      <c r="AX199" s="14" t="s">
        <v>83</v>
      </c>
      <c r="AY199" s="259" t="s">
        <v>131</v>
      </c>
    </row>
    <row r="200" s="2" customFormat="1" ht="24.15" customHeight="1">
      <c r="A200" s="39"/>
      <c r="B200" s="40"/>
      <c r="C200" s="220" t="s">
        <v>243</v>
      </c>
      <c r="D200" s="220" t="s">
        <v>133</v>
      </c>
      <c r="E200" s="221" t="s">
        <v>255</v>
      </c>
      <c r="F200" s="222" t="s">
        <v>256</v>
      </c>
      <c r="G200" s="223" t="s">
        <v>194</v>
      </c>
      <c r="H200" s="224">
        <v>1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40</v>
      </c>
      <c r="O200" s="92"/>
      <c r="P200" s="230">
        <f>O200*H200</f>
        <v>0</v>
      </c>
      <c r="Q200" s="230">
        <v>0.05985</v>
      </c>
      <c r="R200" s="230">
        <f>Q200*H200</f>
        <v>0.05985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137</v>
      </c>
      <c r="AT200" s="232" t="s">
        <v>133</v>
      </c>
      <c r="AU200" s="232" t="s">
        <v>85</v>
      </c>
      <c r="AY200" s="18" t="s">
        <v>131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83</v>
      </c>
      <c r="BK200" s="233">
        <f>ROUND(I200*H200,2)</f>
        <v>0</v>
      </c>
      <c r="BL200" s="18" t="s">
        <v>137</v>
      </c>
      <c r="BM200" s="232" t="s">
        <v>399</v>
      </c>
    </row>
    <row r="201" s="2" customFormat="1">
      <c r="A201" s="39"/>
      <c r="B201" s="40"/>
      <c r="C201" s="41"/>
      <c r="D201" s="234" t="s">
        <v>139</v>
      </c>
      <c r="E201" s="41"/>
      <c r="F201" s="235" t="s">
        <v>256</v>
      </c>
      <c r="G201" s="41"/>
      <c r="H201" s="41"/>
      <c r="I201" s="236"/>
      <c r="J201" s="41"/>
      <c r="K201" s="41"/>
      <c r="L201" s="45"/>
      <c r="M201" s="237"/>
      <c r="N201" s="238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139</v>
      </c>
      <c r="AU201" s="18" t="s">
        <v>85</v>
      </c>
    </row>
    <row r="202" s="2" customFormat="1" ht="33" customHeight="1">
      <c r="A202" s="39"/>
      <c r="B202" s="40"/>
      <c r="C202" s="220" t="s">
        <v>249</v>
      </c>
      <c r="D202" s="220" t="s">
        <v>133</v>
      </c>
      <c r="E202" s="221" t="s">
        <v>258</v>
      </c>
      <c r="F202" s="222" t="s">
        <v>259</v>
      </c>
      <c r="G202" s="223" t="s">
        <v>194</v>
      </c>
      <c r="H202" s="224">
        <v>1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40</v>
      </c>
      <c r="O202" s="92"/>
      <c r="P202" s="230">
        <f>O202*H202</f>
        <v>0</v>
      </c>
      <c r="Q202" s="230">
        <v>0.0033999999999999998</v>
      </c>
      <c r="R202" s="230">
        <f>Q202*H202</f>
        <v>0.0033999999999999998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137</v>
      </c>
      <c r="AT202" s="232" t="s">
        <v>133</v>
      </c>
      <c r="AU202" s="232" t="s">
        <v>85</v>
      </c>
      <c r="AY202" s="18" t="s">
        <v>131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83</v>
      </c>
      <c r="BK202" s="233">
        <f>ROUND(I202*H202,2)</f>
        <v>0</v>
      </c>
      <c r="BL202" s="18" t="s">
        <v>137</v>
      </c>
      <c r="BM202" s="232" t="s">
        <v>400</v>
      </c>
    </row>
    <row r="203" s="2" customFormat="1">
      <c r="A203" s="39"/>
      <c r="B203" s="40"/>
      <c r="C203" s="41"/>
      <c r="D203" s="234" t="s">
        <v>139</v>
      </c>
      <c r="E203" s="41"/>
      <c r="F203" s="235" t="s">
        <v>259</v>
      </c>
      <c r="G203" s="41"/>
      <c r="H203" s="41"/>
      <c r="I203" s="236"/>
      <c r="J203" s="41"/>
      <c r="K203" s="41"/>
      <c r="L203" s="45"/>
      <c r="M203" s="237"/>
      <c r="N203" s="238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139</v>
      </c>
      <c r="AU203" s="18" t="s">
        <v>85</v>
      </c>
    </row>
    <row r="204" s="2" customFormat="1" ht="24.15" customHeight="1">
      <c r="A204" s="39"/>
      <c r="B204" s="40"/>
      <c r="C204" s="220" t="s">
        <v>150</v>
      </c>
      <c r="D204" s="220" t="s">
        <v>133</v>
      </c>
      <c r="E204" s="221" t="s">
        <v>262</v>
      </c>
      <c r="F204" s="222" t="s">
        <v>263</v>
      </c>
      <c r="G204" s="223" t="s">
        <v>194</v>
      </c>
      <c r="H204" s="224">
        <v>1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40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137</v>
      </c>
      <c r="AT204" s="232" t="s">
        <v>133</v>
      </c>
      <c r="AU204" s="232" t="s">
        <v>85</v>
      </c>
      <c r="AY204" s="18" t="s">
        <v>131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83</v>
      </c>
      <c r="BK204" s="233">
        <f>ROUND(I204*H204,2)</f>
        <v>0</v>
      </c>
      <c r="BL204" s="18" t="s">
        <v>137</v>
      </c>
      <c r="BM204" s="232" t="s">
        <v>401</v>
      </c>
    </row>
    <row r="205" s="2" customFormat="1">
      <c r="A205" s="39"/>
      <c r="B205" s="40"/>
      <c r="C205" s="41"/>
      <c r="D205" s="234" t="s">
        <v>139</v>
      </c>
      <c r="E205" s="41"/>
      <c r="F205" s="235" t="s">
        <v>265</v>
      </c>
      <c r="G205" s="41"/>
      <c r="H205" s="41"/>
      <c r="I205" s="236"/>
      <c r="J205" s="41"/>
      <c r="K205" s="41"/>
      <c r="L205" s="45"/>
      <c r="M205" s="237"/>
      <c r="N205" s="238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139</v>
      </c>
      <c r="AU205" s="18" t="s">
        <v>85</v>
      </c>
    </row>
    <row r="206" s="2" customFormat="1" ht="16.5" customHeight="1">
      <c r="A206" s="39"/>
      <c r="B206" s="40"/>
      <c r="C206" s="220" t="s">
        <v>281</v>
      </c>
      <c r="D206" s="220" t="s">
        <v>133</v>
      </c>
      <c r="E206" s="221" t="s">
        <v>359</v>
      </c>
      <c r="F206" s="222" t="s">
        <v>360</v>
      </c>
      <c r="G206" s="223" t="s">
        <v>361</v>
      </c>
      <c r="H206" s="224">
        <v>1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40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137</v>
      </c>
      <c r="AT206" s="232" t="s">
        <v>133</v>
      </c>
      <c r="AU206" s="232" t="s">
        <v>85</v>
      </c>
      <c r="AY206" s="18" t="s">
        <v>131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83</v>
      </c>
      <c r="BK206" s="233">
        <f>ROUND(I206*H206,2)</f>
        <v>0</v>
      </c>
      <c r="BL206" s="18" t="s">
        <v>137</v>
      </c>
      <c r="BM206" s="232" t="s">
        <v>402</v>
      </c>
    </row>
    <row r="207" s="2" customFormat="1">
      <c r="A207" s="39"/>
      <c r="B207" s="40"/>
      <c r="C207" s="41"/>
      <c r="D207" s="234" t="s">
        <v>139</v>
      </c>
      <c r="E207" s="41"/>
      <c r="F207" s="235" t="s">
        <v>360</v>
      </c>
      <c r="G207" s="41"/>
      <c r="H207" s="41"/>
      <c r="I207" s="236"/>
      <c r="J207" s="41"/>
      <c r="K207" s="41"/>
      <c r="L207" s="45"/>
      <c r="M207" s="237"/>
      <c r="N207" s="238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85</v>
      </c>
    </row>
    <row r="208" s="13" customFormat="1">
      <c r="A208" s="13"/>
      <c r="B208" s="239"/>
      <c r="C208" s="240"/>
      <c r="D208" s="234" t="s">
        <v>141</v>
      </c>
      <c r="E208" s="241" t="s">
        <v>1</v>
      </c>
      <c r="F208" s="242" t="s">
        <v>363</v>
      </c>
      <c r="G208" s="240"/>
      <c r="H208" s="241" t="s">
        <v>1</v>
      </c>
      <c r="I208" s="243"/>
      <c r="J208" s="240"/>
      <c r="K208" s="240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141</v>
      </c>
      <c r="AU208" s="248" t="s">
        <v>85</v>
      </c>
      <c r="AV208" s="13" t="s">
        <v>83</v>
      </c>
      <c r="AW208" s="13" t="s">
        <v>31</v>
      </c>
      <c r="AX208" s="13" t="s">
        <v>75</v>
      </c>
      <c r="AY208" s="248" t="s">
        <v>131</v>
      </c>
    </row>
    <row r="209" s="13" customFormat="1">
      <c r="A209" s="13"/>
      <c r="B209" s="239"/>
      <c r="C209" s="240"/>
      <c r="D209" s="234" t="s">
        <v>141</v>
      </c>
      <c r="E209" s="241" t="s">
        <v>1</v>
      </c>
      <c r="F209" s="242" t="s">
        <v>403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141</v>
      </c>
      <c r="AU209" s="248" t="s">
        <v>85</v>
      </c>
      <c r="AV209" s="13" t="s">
        <v>83</v>
      </c>
      <c r="AW209" s="13" t="s">
        <v>31</v>
      </c>
      <c r="AX209" s="13" t="s">
        <v>75</v>
      </c>
      <c r="AY209" s="248" t="s">
        <v>131</v>
      </c>
    </row>
    <row r="210" s="14" customFormat="1">
      <c r="A210" s="14"/>
      <c r="B210" s="249"/>
      <c r="C210" s="250"/>
      <c r="D210" s="234" t="s">
        <v>141</v>
      </c>
      <c r="E210" s="251" t="s">
        <v>1</v>
      </c>
      <c r="F210" s="252" t="s">
        <v>365</v>
      </c>
      <c r="G210" s="250"/>
      <c r="H210" s="253">
        <v>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141</v>
      </c>
      <c r="AU210" s="259" t="s">
        <v>85</v>
      </c>
      <c r="AV210" s="14" t="s">
        <v>85</v>
      </c>
      <c r="AW210" s="14" t="s">
        <v>31</v>
      </c>
      <c r="AX210" s="14" t="s">
        <v>83</v>
      </c>
      <c r="AY210" s="259" t="s">
        <v>131</v>
      </c>
    </row>
    <row r="211" s="12" customFormat="1" ht="22.8" customHeight="1">
      <c r="A211" s="12"/>
      <c r="B211" s="204"/>
      <c r="C211" s="205"/>
      <c r="D211" s="206" t="s">
        <v>74</v>
      </c>
      <c r="E211" s="218" t="s">
        <v>266</v>
      </c>
      <c r="F211" s="218" t="s">
        <v>267</v>
      </c>
      <c r="G211" s="205"/>
      <c r="H211" s="205"/>
      <c r="I211" s="208"/>
      <c r="J211" s="219">
        <f>BK211</f>
        <v>0</v>
      </c>
      <c r="K211" s="205"/>
      <c r="L211" s="210"/>
      <c r="M211" s="211"/>
      <c r="N211" s="212"/>
      <c r="O211" s="212"/>
      <c r="P211" s="213">
        <f>SUM(P212:P219)</f>
        <v>0</v>
      </c>
      <c r="Q211" s="212"/>
      <c r="R211" s="213">
        <f>SUM(R212:R219)</f>
        <v>0</v>
      </c>
      <c r="S211" s="212"/>
      <c r="T211" s="214">
        <f>SUM(T212:T219)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5" t="s">
        <v>83</v>
      </c>
      <c r="AT211" s="216" t="s">
        <v>74</v>
      </c>
      <c r="AU211" s="216" t="s">
        <v>83</v>
      </c>
      <c r="AY211" s="215" t="s">
        <v>131</v>
      </c>
      <c r="BK211" s="217">
        <f>SUM(BK212:BK219)</f>
        <v>0</v>
      </c>
    </row>
    <row r="212" s="2" customFormat="1" ht="33" customHeight="1">
      <c r="A212" s="39"/>
      <c r="B212" s="40"/>
      <c r="C212" s="220" t="s">
        <v>8</v>
      </c>
      <c r="D212" s="220" t="s">
        <v>133</v>
      </c>
      <c r="E212" s="221" t="s">
        <v>269</v>
      </c>
      <c r="F212" s="222" t="s">
        <v>270</v>
      </c>
      <c r="G212" s="223" t="s">
        <v>271</v>
      </c>
      <c r="H212" s="224">
        <v>0.73899999999999999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40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137</v>
      </c>
      <c r="AT212" s="232" t="s">
        <v>133</v>
      </c>
      <c r="AU212" s="232" t="s">
        <v>85</v>
      </c>
      <c r="AY212" s="18" t="s">
        <v>131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83</v>
      </c>
      <c r="BK212" s="233">
        <f>ROUND(I212*H212,2)</f>
        <v>0</v>
      </c>
      <c r="BL212" s="18" t="s">
        <v>137</v>
      </c>
      <c r="BM212" s="232" t="s">
        <v>404</v>
      </c>
    </row>
    <row r="213" s="2" customFormat="1">
      <c r="A213" s="39"/>
      <c r="B213" s="40"/>
      <c r="C213" s="41"/>
      <c r="D213" s="234" t="s">
        <v>139</v>
      </c>
      <c r="E213" s="41"/>
      <c r="F213" s="235" t="s">
        <v>273</v>
      </c>
      <c r="G213" s="41"/>
      <c r="H213" s="41"/>
      <c r="I213" s="236"/>
      <c r="J213" s="41"/>
      <c r="K213" s="41"/>
      <c r="L213" s="45"/>
      <c r="M213" s="237"/>
      <c r="N213" s="238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139</v>
      </c>
      <c r="AU213" s="18" t="s">
        <v>85</v>
      </c>
    </row>
    <row r="214" s="2" customFormat="1" ht="21.75" customHeight="1">
      <c r="A214" s="39"/>
      <c r="B214" s="40"/>
      <c r="C214" s="220" t="s">
        <v>261</v>
      </c>
      <c r="D214" s="220" t="s">
        <v>133</v>
      </c>
      <c r="E214" s="221" t="s">
        <v>275</v>
      </c>
      <c r="F214" s="222" t="s">
        <v>276</v>
      </c>
      <c r="G214" s="223" t="s">
        <v>271</v>
      </c>
      <c r="H214" s="224">
        <v>14.041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40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137</v>
      </c>
      <c r="AT214" s="232" t="s">
        <v>133</v>
      </c>
      <c r="AU214" s="232" t="s">
        <v>85</v>
      </c>
      <c r="AY214" s="18" t="s">
        <v>131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83</v>
      </c>
      <c r="BK214" s="233">
        <f>ROUND(I214*H214,2)</f>
        <v>0</v>
      </c>
      <c r="BL214" s="18" t="s">
        <v>137</v>
      </c>
      <c r="BM214" s="232" t="s">
        <v>405</v>
      </c>
    </row>
    <row r="215" s="2" customFormat="1">
      <c r="A215" s="39"/>
      <c r="B215" s="40"/>
      <c r="C215" s="41"/>
      <c r="D215" s="234" t="s">
        <v>139</v>
      </c>
      <c r="E215" s="41"/>
      <c r="F215" s="235" t="s">
        <v>278</v>
      </c>
      <c r="G215" s="41"/>
      <c r="H215" s="41"/>
      <c r="I215" s="236"/>
      <c r="J215" s="41"/>
      <c r="K215" s="41"/>
      <c r="L215" s="45"/>
      <c r="M215" s="237"/>
      <c r="N215" s="238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139</v>
      </c>
      <c r="AU215" s="18" t="s">
        <v>85</v>
      </c>
    </row>
    <row r="216" s="13" customFormat="1">
      <c r="A216" s="13"/>
      <c r="B216" s="239"/>
      <c r="C216" s="240"/>
      <c r="D216" s="234" t="s">
        <v>141</v>
      </c>
      <c r="E216" s="241" t="s">
        <v>1</v>
      </c>
      <c r="F216" s="242" t="s">
        <v>279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141</v>
      </c>
      <c r="AU216" s="248" t="s">
        <v>85</v>
      </c>
      <c r="AV216" s="13" t="s">
        <v>83</v>
      </c>
      <c r="AW216" s="13" t="s">
        <v>31</v>
      </c>
      <c r="AX216" s="13" t="s">
        <v>75</v>
      </c>
      <c r="AY216" s="248" t="s">
        <v>131</v>
      </c>
    </row>
    <row r="217" s="14" customFormat="1">
      <c r="A217" s="14"/>
      <c r="B217" s="249"/>
      <c r="C217" s="250"/>
      <c r="D217" s="234" t="s">
        <v>141</v>
      </c>
      <c r="E217" s="251" t="s">
        <v>1</v>
      </c>
      <c r="F217" s="252" t="s">
        <v>406</v>
      </c>
      <c r="G217" s="250"/>
      <c r="H217" s="253">
        <v>14.041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141</v>
      </c>
      <c r="AU217" s="259" t="s">
        <v>85</v>
      </c>
      <c r="AV217" s="14" t="s">
        <v>85</v>
      </c>
      <c r="AW217" s="14" t="s">
        <v>31</v>
      </c>
      <c r="AX217" s="14" t="s">
        <v>83</v>
      </c>
      <c r="AY217" s="259" t="s">
        <v>131</v>
      </c>
    </row>
    <row r="218" s="2" customFormat="1" ht="33" customHeight="1">
      <c r="A218" s="39"/>
      <c r="B218" s="40"/>
      <c r="C218" s="220" t="s">
        <v>268</v>
      </c>
      <c r="D218" s="220" t="s">
        <v>133</v>
      </c>
      <c r="E218" s="221" t="s">
        <v>282</v>
      </c>
      <c r="F218" s="222" t="s">
        <v>283</v>
      </c>
      <c r="G218" s="223" t="s">
        <v>271</v>
      </c>
      <c r="H218" s="224">
        <v>0.73899999999999999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40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137</v>
      </c>
      <c r="AT218" s="232" t="s">
        <v>133</v>
      </c>
      <c r="AU218" s="232" t="s">
        <v>85</v>
      </c>
      <c r="AY218" s="18" t="s">
        <v>131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83</v>
      </c>
      <c r="BK218" s="233">
        <f>ROUND(I218*H218,2)</f>
        <v>0</v>
      </c>
      <c r="BL218" s="18" t="s">
        <v>137</v>
      </c>
      <c r="BM218" s="232" t="s">
        <v>407</v>
      </c>
    </row>
    <row r="219" s="2" customFormat="1">
      <c r="A219" s="39"/>
      <c r="B219" s="40"/>
      <c r="C219" s="41"/>
      <c r="D219" s="234" t="s">
        <v>139</v>
      </c>
      <c r="E219" s="41"/>
      <c r="F219" s="235" t="s">
        <v>285</v>
      </c>
      <c r="G219" s="41"/>
      <c r="H219" s="41"/>
      <c r="I219" s="236"/>
      <c r="J219" s="41"/>
      <c r="K219" s="41"/>
      <c r="L219" s="45"/>
      <c r="M219" s="237"/>
      <c r="N219" s="238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139</v>
      </c>
      <c r="AU219" s="18" t="s">
        <v>85</v>
      </c>
    </row>
    <row r="220" s="12" customFormat="1" ht="22.8" customHeight="1">
      <c r="A220" s="12"/>
      <c r="B220" s="204"/>
      <c r="C220" s="205"/>
      <c r="D220" s="206" t="s">
        <v>74</v>
      </c>
      <c r="E220" s="218" t="s">
        <v>297</v>
      </c>
      <c r="F220" s="218" t="s">
        <v>298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SUM(P221:P222)</f>
        <v>0</v>
      </c>
      <c r="Q220" s="212"/>
      <c r="R220" s="213">
        <f>SUM(R221:R222)</f>
        <v>0</v>
      </c>
      <c r="S220" s="212"/>
      <c r="T220" s="214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83</v>
      </c>
      <c r="AT220" s="216" t="s">
        <v>74</v>
      </c>
      <c r="AU220" s="216" t="s">
        <v>83</v>
      </c>
      <c r="AY220" s="215" t="s">
        <v>131</v>
      </c>
      <c r="BK220" s="217">
        <f>SUM(BK221:BK222)</f>
        <v>0</v>
      </c>
    </row>
    <row r="221" s="2" customFormat="1" ht="16.5" customHeight="1">
      <c r="A221" s="39"/>
      <c r="B221" s="40"/>
      <c r="C221" s="220" t="s">
        <v>274</v>
      </c>
      <c r="D221" s="220" t="s">
        <v>133</v>
      </c>
      <c r="E221" s="221" t="s">
        <v>300</v>
      </c>
      <c r="F221" s="222" t="s">
        <v>301</v>
      </c>
      <c r="G221" s="223" t="s">
        <v>271</v>
      </c>
      <c r="H221" s="224">
        <v>13.975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40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137</v>
      </c>
      <c r="AT221" s="232" t="s">
        <v>133</v>
      </c>
      <c r="AU221" s="232" t="s">
        <v>85</v>
      </c>
      <c r="AY221" s="18" t="s">
        <v>131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83</v>
      </c>
      <c r="BK221" s="233">
        <f>ROUND(I221*H221,2)</f>
        <v>0</v>
      </c>
      <c r="BL221" s="18" t="s">
        <v>137</v>
      </c>
      <c r="BM221" s="232" t="s">
        <v>408</v>
      </c>
    </row>
    <row r="222" s="2" customFormat="1">
      <c r="A222" s="39"/>
      <c r="B222" s="40"/>
      <c r="C222" s="41"/>
      <c r="D222" s="234" t="s">
        <v>139</v>
      </c>
      <c r="E222" s="41"/>
      <c r="F222" s="235" t="s">
        <v>303</v>
      </c>
      <c r="G222" s="41"/>
      <c r="H222" s="41"/>
      <c r="I222" s="236"/>
      <c r="J222" s="41"/>
      <c r="K222" s="41"/>
      <c r="L222" s="45"/>
      <c r="M222" s="282"/>
      <c r="N222" s="283"/>
      <c r="O222" s="284"/>
      <c r="P222" s="284"/>
      <c r="Q222" s="284"/>
      <c r="R222" s="284"/>
      <c r="S222" s="284"/>
      <c r="T222" s="285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139</v>
      </c>
      <c r="AU222" s="18" t="s">
        <v>85</v>
      </c>
    </row>
    <row r="223" s="2" customFormat="1" ht="6.96" customHeight="1">
      <c r="A223" s="39"/>
      <c r="B223" s="67"/>
      <c r="C223" s="68"/>
      <c r="D223" s="68"/>
      <c r="E223" s="68"/>
      <c r="F223" s="68"/>
      <c r="G223" s="68"/>
      <c r="H223" s="68"/>
      <c r="I223" s="68"/>
      <c r="J223" s="68"/>
      <c r="K223" s="68"/>
      <c r="L223" s="45"/>
      <c r="M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</row>
  </sheetData>
  <sheetProtection sheet="1" autoFilter="0" formatColumns="0" formatRows="0" objects="1" scenarios="1" spinCount="100000" saltValue="iKW5Gll5RR/o5mBjNOmfQD6qzn9LjY4TQ5r1BAhl6YtDVjDjpSaIoEFILpcOpQPNZcOVNWlr7Z+djJDuhYE4TQ==" hashValue="iyNCNdftEyeoxaz+tuUwGZgvTwueprDsQA7YtQD3anD+Un9WX/BvD6Z2yWO2TGWzJHRMjJNLq/f+taHfmFco4g==" algorithmName="SHA-512" password="CC35"/>
  <autoFilter ref="C122:K22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VD Karolinka - oprava dlažeb a vývaru u LG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ROUND((SUM(BE124:BE328)),  2)</f>
        <v>0</v>
      </c>
      <c r="G33" s="39"/>
      <c r="H33" s="39"/>
      <c r="I33" s="156">
        <v>0.20999999999999999</v>
      </c>
      <c r="J33" s="155">
        <f>ROUND(((SUM(BE124:BE328))*I33),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ROUND((SUM(BF124:BF328)),  2)</f>
        <v>0</v>
      </c>
      <c r="G34" s="39"/>
      <c r="H34" s="39"/>
      <c r="I34" s="156">
        <v>0.14999999999999999</v>
      </c>
      <c r="J34" s="155">
        <f>ROUND(((SUM(BF124:BF328))*I34),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ROUND((SUM(BG124:BG328)),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ROUND((SUM(BH124:BH328)),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ROUND((SUM(BI124:BI328)),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VD Karolinka - oprava dlažeb a vývaru u LG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4 - Vývar pod spodní výpustí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Karolinka</v>
      </c>
      <c r="G89" s="41"/>
      <c r="H89" s="41"/>
      <c r="I89" s="33" t="s">
        <v>22</v>
      </c>
      <c r="J89" s="80" t="str">
        <f>IF(J12="","",J12)</f>
        <v>24. 1. 2023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410</v>
      </c>
      <c r="E99" s="189"/>
      <c r="F99" s="189"/>
      <c r="G99" s="189"/>
      <c r="H99" s="189"/>
      <c r="I99" s="189"/>
      <c r="J99" s="190">
        <f>J166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111</v>
      </c>
      <c r="E100" s="189"/>
      <c r="F100" s="189"/>
      <c r="G100" s="189"/>
      <c r="H100" s="189"/>
      <c r="I100" s="189"/>
      <c r="J100" s="190">
        <f>J181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112</v>
      </c>
      <c r="E101" s="189"/>
      <c r="F101" s="189"/>
      <c r="G101" s="189"/>
      <c r="H101" s="189"/>
      <c r="I101" s="189"/>
      <c r="J101" s="190">
        <f>J205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113</v>
      </c>
      <c r="E102" s="189"/>
      <c r="F102" s="189"/>
      <c r="G102" s="189"/>
      <c r="H102" s="189"/>
      <c r="I102" s="189"/>
      <c r="J102" s="190">
        <f>J219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114</v>
      </c>
      <c r="E103" s="189"/>
      <c r="F103" s="189"/>
      <c r="G103" s="189"/>
      <c r="H103" s="189"/>
      <c r="I103" s="189"/>
      <c r="J103" s="190">
        <f>J317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115</v>
      </c>
      <c r="E104" s="189"/>
      <c r="F104" s="189"/>
      <c r="G104" s="189"/>
      <c r="H104" s="189"/>
      <c r="I104" s="189"/>
      <c r="J104" s="190">
        <f>J326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VD Karolinka - oprava dlažeb a vývaru u LG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4 - Vývar pod spodní výpustí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k.ú. Karolinka</v>
      </c>
      <c r="G118" s="41"/>
      <c r="H118" s="41"/>
      <c r="I118" s="33" t="s">
        <v>22</v>
      </c>
      <c r="J118" s="80" t="str">
        <f>IF(J12="","",J12)</f>
        <v>24. 1. 2023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Povodí Moravy, s.p.</v>
      </c>
      <c r="G120" s="41"/>
      <c r="H120" s="41"/>
      <c r="I120" s="33" t="s">
        <v>30</v>
      </c>
      <c r="J120" s="37" t="str">
        <f>E21</f>
        <v>Povodí Moravy, s.p.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32</v>
      </c>
      <c r="J121" s="37" t="str">
        <f>E24</f>
        <v>Ing. Kauer Miroslav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117</v>
      </c>
      <c r="D123" s="195" t="s">
        <v>60</v>
      </c>
      <c r="E123" s="195" t="s">
        <v>56</v>
      </c>
      <c r="F123" s="195" t="s">
        <v>57</v>
      </c>
      <c r="G123" s="195" t="s">
        <v>118</v>
      </c>
      <c r="H123" s="195" t="s">
        <v>119</v>
      </c>
      <c r="I123" s="195" t="s">
        <v>120</v>
      </c>
      <c r="J123" s="196" t="s">
        <v>106</v>
      </c>
      <c r="K123" s="197" t="s">
        <v>121</v>
      </c>
      <c r="L123" s="198"/>
      <c r="M123" s="101" t="s">
        <v>1</v>
      </c>
      <c r="N123" s="102" t="s">
        <v>39</v>
      </c>
      <c r="O123" s="102" t="s">
        <v>122</v>
      </c>
      <c r="P123" s="102" t="s">
        <v>123</v>
      </c>
      <c r="Q123" s="102" t="s">
        <v>124</v>
      </c>
      <c r="R123" s="102" t="s">
        <v>125</v>
      </c>
      <c r="S123" s="102" t="s">
        <v>126</v>
      </c>
      <c r="T123" s="103" t="s">
        <v>127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128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</f>
        <v>0</v>
      </c>
      <c r="Q124" s="105"/>
      <c r="R124" s="201">
        <f>R125</f>
        <v>143.75065327999997</v>
      </c>
      <c r="S124" s="105"/>
      <c r="T124" s="202">
        <f>T125</f>
        <v>13.747643999999999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74</v>
      </c>
      <c r="AU124" s="18" t="s">
        <v>108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74</v>
      </c>
      <c r="E125" s="207" t="s">
        <v>129</v>
      </c>
      <c r="F125" s="207" t="s">
        <v>130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P126+P166+P181+P205+P219+P317+P326</f>
        <v>0</v>
      </c>
      <c r="Q125" s="212"/>
      <c r="R125" s="213">
        <f>R126+R166+R181+R205+R219+R317+R326</f>
        <v>143.75065327999997</v>
      </c>
      <c r="S125" s="212"/>
      <c r="T125" s="214">
        <f>T126+T166+T181+T205+T219+T317+T326</f>
        <v>13.747643999999999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75</v>
      </c>
      <c r="AY125" s="215" t="s">
        <v>131</v>
      </c>
      <c r="BK125" s="217">
        <f>BK126+BK166+BK181+BK205+BK219+BK317+BK326</f>
        <v>0</v>
      </c>
    </row>
    <row r="126" s="12" customFormat="1" ht="22.8" customHeight="1">
      <c r="A126" s="12"/>
      <c r="B126" s="204"/>
      <c r="C126" s="205"/>
      <c r="D126" s="206" t="s">
        <v>74</v>
      </c>
      <c r="E126" s="218" t="s">
        <v>83</v>
      </c>
      <c r="F126" s="218" t="s">
        <v>132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SUM(P127:P165)</f>
        <v>0</v>
      </c>
      <c r="Q126" s="212"/>
      <c r="R126" s="213">
        <f>SUM(R127:R165)</f>
        <v>0.025440000000000001</v>
      </c>
      <c r="S126" s="212"/>
      <c r="T126" s="214">
        <f>SUM(T127:T165)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83</v>
      </c>
      <c r="AY126" s="215" t="s">
        <v>131</v>
      </c>
      <c r="BK126" s="217">
        <f>SUM(BK127:BK165)</f>
        <v>0</v>
      </c>
    </row>
    <row r="127" s="2" customFormat="1" ht="24.15" customHeight="1">
      <c r="A127" s="39"/>
      <c r="B127" s="40"/>
      <c r="C127" s="220" t="s">
        <v>83</v>
      </c>
      <c r="D127" s="220" t="s">
        <v>133</v>
      </c>
      <c r="E127" s="221" t="s">
        <v>134</v>
      </c>
      <c r="F127" s="222" t="s">
        <v>135</v>
      </c>
      <c r="G127" s="223" t="s">
        <v>136</v>
      </c>
      <c r="H127" s="224">
        <v>672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40</v>
      </c>
      <c r="O127" s="92"/>
      <c r="P127" s="230">
        <f>O127*H127</f>
        <v>0</v>
      </c>
      <c r="Q127" s="230">
        <v>3.0000000000000001E-05</v>
      </c>
      <c r="R127" s="230">
        <f>Q127*H127</f>
        <v>0.020160000000000001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137</v>
      </c>
      <c r="AT127" s="232" t="s">
        <v>133</v>
      </c>
      <c r="AU127" s="232" t="s">
        <v>85</v>
      </c>
      <c r="AY127" s="18" t="s">
        <v>131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83</v>
      </c>
      <c r="BK127" s="233">
        <f>ROUND(I127*H127,2)</f>
        <v>0</v>
      </c>
      <c r="BL127" s="18" t="s">
        <v>137</v>
      </c>
      <c r="BM127" s="232" t="s">
        <v>411</v>
      </c>
    </row>
    <row r="128" s="2" customFormat="1">
      <c r="A128" s="39"/>
      <c r="B128" s="40"/>
      <c r="C128" s="41"/>
      <c r="D128" s="234" t="s">
        <v>139</v>
      </c>
      <c r="E128" s="41"/>
      <c r="F128" s="235" t="s">
        <v>140</v>
      </c>
      <c r="G128" s="41"/>
      <c r="H128" s="41"/>
      <c r="I128" s="236"/>
      <c r="J128" s="41"/>
      <c r="K128" s="41"/>
      <c r="L128" s="45"/>
      <c r="M128" s="237"/>
      <c r="N128" s="23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85</v>
      </c>
    </row>
    <row r="129" s="13" customFormat="1">
      <c r="A129" s="13"/>
      <c r="B129" s="239"/>
      <c r="C129" s="240"/>
      <c r="D129" s="234" t="s">
        <v>141</v>
      </c>
      <c r="E129" s="241" t="s">
        <v>1</v>
      </c>
      <c r="F129" s="242" t="s">
        <v>412</v>
      </c>
      <c r="G129" s="240"/>
      <c r="H129" s="241" t="s">
        <v>1</v>
      </c>
      <c r="I129" s="243"/>
      <c r="J129" s="240"/>
      <c r="K129" s="240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141</v>
      </c>
      <c r="AU129" s="248" t="s">
        <v>85</v>
      </c>
      <c r="AV129" s="13" t="s">
        <v>83</v>
      </c>
      <c r="AW129" s="13" t="s">
        <v>31</v>
      </c>
      <c r="AX129" s="13" t="s">
        <v>75</v>
      </c>
      <c r="AY129" s="248" t="s">
        <v>131</v>
      </c>
    </row>
    <row r="130" s="13" customFormat="1">
      <c r="A130" s="13"/>
      <c r="B130" s="239"/>
      <c r="C130" s="240"/>
      <c r="D130" s="234" t="s">
        <v>141</v>
      </c>
      <c r="E130" s="241" t="s">
        <v>1</v>
      </c>
      <c r="F130" s="242" t="s">
        <v>413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141</v>
      </c>
      <c r="AU130" s="248" t="s">
        <v>85</v>
      </c>
      <c r="AV130" s="13" t="s">
        <v>83</v>
      </c>
      <c r="AW130" s="13" t="s">
        <v>31</v>
      </c>
      <c r="AX130" s="13" t="s">
        <v>75</v>
      </c>
      <c r="AY130" s="248" t="s">
        <v>131</v>
      </c>
    </row>
    <row r="131" s="14" customFormat="1">
      <c r="A131" s="14"/>
      <c r="B131" s="249"/>
      <c r="C131" s="250"/>
      <c r="D131" s="234" t="s">
        <v>141</v>
      </c>
      <c r="E131" s="251" t="s">
        <v>1</v>
      </c>
      <c r="F131" s="252" t="s">
        <v>414</v>
      </c>
      <c r="G131" s="250"/>
      <c r="H131" s="253">
        <v>672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141</v>
      </c>
      <c r="AU131" s="259" t="s">
        <v>85</v>
      </c>
      <c r="AV131" s="14" t="s">
        <v>85</v>
      </c>
      <c r="AW131" s="14" t="s">
        <v>31</v>
      </c>
      <c r="AX131" s="14" t="s">
        <v>75</v>
      </c>
      <c r="AY131" s="259" t="s">
        <v>131</v>
      </c>
    </row>
    <row r="132" s="15" customFormat="1">
      <c r="A132" s="15"/>
      <c r="B132" s="260"/>
      <c r="C132" s="261"/>
      <c r="D132" s="234" t="s">
        <v>141</v>
      </c>
      <c r="E132" s="262" t="s">
        <v>1</v>
      </c>
      <c r="F132" s="263" t="s">
        <v>144</v>
      </c>
      <c r="G132" s="261"/>
      <c r="H132" s="264">
        <v>672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0" t="s">
        <v>141</v>
      </c>
      <c r="AU132" s="270" t="s">
        <v>85</v>
      </c>
      <c r="AV132" s="15" t="s">
        <v>137</v>
      </c>
      <c r="AW132" s="15" t="s">
        <v>31</v>
      </c>
      <c r="AX132" s="15" t="s">
        <v>83</v>
      </c>
      <c r="AY132" s="270" t="s">
        <v>131</v>
      </c>
    </row>
    <row r="133" s="2" customFormat="1" ht="24.15" customHeight="1">
      <c r="A133" s="39"/>
      <c r="B133" s="40"/>
      <c r="C133" s="220" t="s">
        <v>85</v>
      </c>
      <c r="D133" s="220" t="s">
        <v>133</v>
      </c>
      <c r="E133" s="221" t="s">
        <v>415</v>
      </c>
      <c r="F133" s="222" t="s">
        <v>416</v>
      </c>
      <c r="G133" s="223" t="s">
        <v>136</v>
      </c>
      <c r="H133" s="224">
        <v>72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40</v>
      </c>
      <c r="O133" s="92"/>
      <c r="P133" s="230">
        <f>O133*H133</f>
        <v>0</v>
      </c>
      <c r="Q133" s="230">
        <v>4.0000000000000003E-05</v>
      </c>
      <c r="R133" s="230">
        <f>Q133*H133</f>
        <v>0.0028800000000000002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137</v>
      </c>
      <c r="AT133" s="232" t="s">
        <v>133</v>
      </c>
      <c r="AU133" s="232" t="s">
        <v>85</v>
      </c>
      <c r="AY133" s="18" t="s">
        <v>131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83</v>
      </c>
      <c r="BK133" s="233">
        <f>ROUND(I133*H133,2)</f>
        <v>0</v>
      </c>
      <c r="BL133" s="18" t="s">
        <v>137</v>
      </c>
      <c r="BM133" s="232" t="s">
        <v>417</v>
      </c>
    </row>
    <row r="134" s="2" customFormat="1">
      <c r="A134" s="39"/>
      <c r="B134" s="40"/>
      <c r="C134" s="41"/>
      <c r="D134" s="234" t="s">
        <v>139</v>
      </c>
      <c r="E134" s="41"/>
      <c r="F134" s="235" t="s">
        <v>418</v>
      </c>
      <c r="G134" s="41"/>
      <c r="H134" s="41"/>
      <c r="I134" s="236"/>
      <c r="J134" s="41"/>
      <c r="K134" s="41"/>
      <c r="L134" s="45"/>
      <c r="M134" s="237"/>
      <c r="N134" s="238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85</v>
      </c>
    </row>
    <row r="135" s="13" customFormat="1">
      <c r="A135" s="13"/>
      <c r="B135" s="239"/>
      <c r="C135" s="240"/>
      <c r="D135" s="234" t="s">
        <v>141</v>
      </c>
      <c r="E135" s="241" t="s">
        <v>1</v>
      </c>
      <c r="F135" s="242" t="s">
        <v>419</v>
      </c>
      <c r="G135" s="240"/>
      <c r="H135" s="241" t="s">
        <v>1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141</v>
      </c>
      <c r="AU135" s="248" t="s">
        <v>85</v>
      </c>
      <c r="AV135" s="13" t="s">
        <v>83</v>
      </c>
      <c r="AW135" s="13" t="s">
        <v>31</v>
      </c>
      <c r="AX135" s="13" t="s">
        <v>75</v>
      </c>
      <c r="AY135" s="248" t="s">
        <v>131</v>
      </c>
    </row>
    <row r="136" s="14" customFormat="1">
      <c r="A136" s="14"/>
      <c r="B136" s="249"/>
      <c r="C136" s="250"/>
      <c r="D136" s="234" t="s">
        <v>141</v>
      </c>
      <c r="E136" s="251" t="s">
        <v>1</v>
      </c>
      <c r="F136" s="252" t="s">
        <v>420</v>
      </c>
      <c r="G136" s="250"/>
      <c r="H136" s="253">
        <v>72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141</v>
      </c>
      <c r="AU136" s="259" t="s">
        <v>85</v>
      </c>
      <c r="AV136" s="14" t="s">
        <v>85</v>
      </c>
      <c r="AW136" s="14" t="s">
        <v>31</v>
      </c>
      <c r="AX136" s="14" t="s">
        <v>75</v>
      </c>
      <c r="AY136" s="259" t="s">
        <v>131</v>
      </c>
    </row>
    <row r="137" s="15" customFormat="1">
      <c r="A137" s="15"/>
      <c r="B137" s="260"/>
      <c r="C137" s="261"/>
      <c r="D137" s="234" t="s">
        <v>141</v>
      </c>
      <c r="E137" s="262" t="s">
        <v>1</v>
      </c>
      <c r="F137" s="263" t="s">
        <v>144</v>
      </c>
      <c r="G137" s="261"/>
      <c r="H137" s="264">
        <v>72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141</v>
      </c>
      <c r="AU137" s="270" t="s">
        <v>85</v>
      </c>
      <c r="AV137" s="15" t="s">
        <v>137</v>
      </c>
      <c r="AW137" s="15" t="s">
        <v>31</v>
      </c>
      <c r="AX137" s="15" t="s">
        <v>83</v>
      </c>
      <c r="AY137" s="270" t="s">
        <v>131</v>
      </c>
    </row>
    <row r="138" s="2" customFormat="1" ht="24.15" customHeight="1">
      <c r="A138" s="39"/>
      <c r="B138" s="40"/>
      <c r="C138" s="220" t="s">
        <v>151</v>
      </c>
      <c r="D138" s="220" t="s">
        <v>133</v>
      </c>
      <c r="E138" s="221" t="s">
        <v>421</v>
      </c>
      <c r="F138" s="222" t="s">
        <v>422</v>
      </c>
      <c r="G138" s="223" t="s">
        <v>136</v>
      </c>
      <c r="H138" s="224">
        <v>48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40</v>
      </c>
      <c r="O138" s="92"/>
      <c r="P138" s="230">
        <f>O138*H138</f>
        <v>0</v>
      </c>
      <c r="Q138" s="230">
        <v>5.0000000000000002E-05</v>
      </c>
      <c r="R138" s="230">
        <f>Q138*H138</f>
        <v>0.0024000000000000002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137</v>
      </c>
      <c r="AT138" s="232" t="s">
        <v>133</v>
      </c>
      <c r="AU138" s="232" t="s">
        <v>85</v>
      </c>
      <c r="AY138" s="18" t="s">
        <v>131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83</v>
      </c>
      <c r="BK138" s="233">
        <f>ROUND(I138*H138,2)</f>
        <v>0</v>
      </c>
      <c r="BL138" s="18" t="s">
        <v>137</v>
      </c>
      <c r="BM138" s="232" t="s">
        <v>423</v>
      </c>
    </row>
    <row r="139" s="2" customFormat="1">
      <c r="A139" s="39"/>
      <c r="B139" s="40"/>
      <c r="C139" s="41"/>
      <c r="D139" s="234" t="s">
        <v>139</v>
      </c>
      <c r="E139" s="41"/>
      <c r="F139" s="235" t="s">
        <v>424</v>
      </c>
      <c r="G139" s="41"/>
      <c r="H139" s="41"/>
      <c r="I139" s="236"/>
      <c r="J139" s="41"/>
      <c r="K139" s="41"/>
      <c r="L139" s="45"/>
      <c r="M139" s="237"/>
      <c r="N139" s="23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85</v>
      </c>
    </row>
    <row r="140" s="13" customFormat="1">
      <c r="A140" s="13"/>
      <c r="B140" s="239"/>
      <c r="C140" s="240"/>
      <c r="D140" s="234" t="s">
        <v>141</v>
      </c>
      <c r="E140" s="241" t="s">
        <v>1</v>
      </c>
      <c r="F140" s="242" t="s">
        <v>425</v>
      </c>
      <c r="G140" s="240"/>
      <c r="H140" s="241" t="s">
        <v>1</v>
      </c>
      <c r="I140" s="243"/>
      <c r="J140" s="240"/>
      <c r="K140" s="240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141</v>
      </c>
      <c r="AU140" s="248" t="s">
        <v>85</v>
      </c>
      <c r="AV140" s="13" t="s">
        <v>83</v>
      </c>
      <c r="AW140" s="13" t="s">
        <v>31</v>
      </c>
      <c r="AX140" s="13" t="s">
        <v>75</v>
      </c>
      <c r="AY140" s="248" t="s">
        <v>131</v>
      </c>
    </row>
    <row r="141" s="14" customFormat="1">
      <c r="A141" s="14"/>
      <c r="B141" s="249"/>
      <c r="C141" s="250"/>
      <c r="D141" s="234" t="s">
        <v>141</v>
      </c>
      <c r="E141" s="251" t="s">
        <v>1</v>
      </c>
      <c r="F141" s="252" t="s">
        <v>426</v>
      </c>
      <c r="G141" s="250"/>
      <c r="H141" s="253">
        <v>48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141</v>
      </c>
      <c r="AU141" s="259" t="s">
        <v>85</v>
      </c>
      <c r="AV141" s="14" t="s">
        <v>85</v>
      </c>
      <c r="AW141" s="14" t="s">
        <v>31</v>
      </c>
      <c r="AX141" s="14" t="s">
        <v>83</v>
      </c>
      <c r="AY141" s="259" t="s">
        <v>131</v>
      </c>
    </row>
    <row r="142" s="2" customFormat="1" ht="24.15" customHeight="1">
      <c r="A142" s="39"/>
      <c r="B142" s="40"/>
      <c r="C142" s="220" t="s">
        <v>137</v>
      </c>
      <c r="D142" s="220" t="s">
        <v>133</v>
      </c>
      <c r="E142" s="221" t="s">
        <v>145</v>
      </c>
      <c r="F142" s="222" t="s">
        <v>146</v>
      </c>
      <c r="G142" s="223" t="s">
        <v>147</v>
      </c>
      <c r="H142" s="224">
        <v>28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40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137</v>
      </c>
      <c r="AT142" s="232" t="s">
        <v>133</v>
      </c>
      <c r="AU142" s="232" t="s">
        <v>85</v>
      </c>
      <c r="AY142" s="18" t="s">
        <v>131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83</v>
      </c>
      <c r="BK142" s="233">
        <f>ROUND(I142*H142,2)</f>
        <v>0</v>
      </c>
      <c r="BL142" s="18" t="s">
        <v>137</v>
      </c>
      <c r="BM142" s="232" t="s">
        <v>427</v>
      </c>
    </row>
    <row r="143" s="2" customFormat="1">
      <c r="A143" s="39"/>
      <c r="B143" s="40"/>
      <c r="C143" s="41"/>
      <c r="D143" s="234" t="s">
        <v>139</v>
      </c>
      <c r="E143" s="41"/>
      <c r="F143" s="235" t="s">
        <v>149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85</v>
      </c>
    </row>
    <row r="144" s="14" customFormat="1">
      <c r="A144" s="14"/>
      <c r="B144" s="249"/>
      <c r="C144" s="250"/>
      <c r="D144" s="234" t="s">
        <v>141</v>
      </c>
      <c r="E144" s="251" t="s">
        <v>1</v>
      </c>
      <c r="F144" s="252" t="s">
        <v>428</v>
      </c>
      <c r="G144" s="250"/>
      <c r="H144" s="253">
        <v>28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141</v>
      </c>
      <c r="AU144" s="259" t="s">
        <v>85</v>
      </c>
      <c r="AV144" s="14" t="s">
        <v>85</v>
      </c>
      <c r="AW144" s="14" t="s">
        <v>31</v>
      </c>
      <c r="AX144" s="14" t="s">
        <v>83</v>
      </c>
      <c r="AY144" s="259" t="s">
        <v>131</v>
      </c>
    </row>
    <row r="145" s="2" customFormat="1" ht="24.15" customHeight="1">
      <c r="A145" s="39"/>
      <c r="B145" s="40"/>
      <c r="C145" s="220" t="s">
        <v>166</v>
      </c>
      <c r="D145" s="220" t="s">
        <v>133</v>
      </c>
      <c r="E145" s="221" t="s">
        <v>429</v>
      </c>
      <c r="F145" s="222" t="s">
        <v>430</v>
      </c>
      <c r="G145" s="223" t="s">
        <v>147</v>
      </c>
      <c r="H145" s="224">
        <v>3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40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137</v>
      </c>
      <c r="AT145" s="232" t="s">
        <v>133</v>
      </c>
      <c r="AU145" s="232" t="s">
        <v>85</v>
      </c>
      <c r="AY145" s="18" t="s">
        <v>131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83</v>
      </c>
      <c r="BK145" s="233">
        <f>ROUND(I145*H145,2)</f>
        <v>0</v>
      </c>
      <c r="BL145" s="18" t="s">
        <v>137</v>
      </c>
      <c r="BM145" s="232" t="s">
        <v>431</v>
      </c>
    </row>
    <row r="146" s="2" customFormat="1">
      <c r="A146" s="39"/>
      <c r="B146" s="40"/>
      <c r="C146" s="41"/>
      <c r="D146" s="234" t="s">
        <v>139</v>
      </c>
      <c r="E146" s="41"/>
      <c r="F146" s="235" t="s">
        <v>432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85</v>
      </c>
    </row>
    <row r="147" s="2" customFormat="1" ht="24.15" customHeight="1">
      <c r="A147" s="39"/>
      <c r="B147" s="40"/>
      <c r="C147" s="220" t="s">
        <v>98</v>
      </c>
      <c r="D147" s="220" t="s">
        <v>133</v>
      </c>
      <c r="E147" s="221" t="s">
        <v>433</v>
      </c>
      <c r="F147" s="222" t="s">
        <v>434</v>
      </c>
      <c r="G147" s="223" t="s">
        <v>147</v>
      </c>
      <c r="H147" s="224">
        <v>3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40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137</v>
      </c>
      <c r="AT147" s="232" t="s">
        <v>133</v>
      </c>
      <c r="AU147" s="232" t="s">
        <v>85</v>
      </c>
      <c r="AY147" s="18" t="s">
        <v>131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83</v>
      </c>
      <c r="BK147" s="233">
        <f>ROUND(I147*H147,2)</f>
        <v>0</v>
      </c>
      <c r="BL147" s="18" t="s">
        <v>137</v>
      </c>
      <c r="BM147" s="232" t="s">
        <v>435</v>
      </c>
    </row>
    <row r="148" s="2" customFormat="1">
      <c r="A148" s="39"/>
      <c r="B148" s="40"/>
      <c r="C148" s="41"/>
      <c r="D148" s="234" t="s">
        <v>139</v>
      </c>
      <c r="E148" s="41"/>
      <c r="F148" s="235" t="s">
        <v>436</v>
      </c>
      <c r="G148" s="41"/>
      <c r="H148" s="41"/>
      <c r="I148" s="236"/>
      <c r="J148" s="41"/>
      <c r="K148" s="41"/>
      <c r="L148" s="45"/>
      <c r="M148" s="237"/>
      <c r="N148" s="23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85</v>
      </c>
    </row>
    <row r="149" s="2" customFormat="1" ht="33" customHeight="1">
      <c r="A149" s="39"/>
      <c r="B149" s="40"/>
      <c r="C149" s="220" t="s">
        <v>191</v>
      </c>
      <c r="D149" s="220" t="s">
        <v>133</v>
      </c>
      <c r="E149" s="221" t="s">
        <v>437</v>
      </c>
      <c r="F149" s="222" t="s">
        <v>438</v>
      </c>
      <c r="G149" s="223" t="s">
        <v>154</v>
      </c>
      <c r="H149" s="224">
        <v>59.399999999999999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40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137</v>
      </c>
      <c r="AT149" s="232" t="s">
        <v>133</v>
      </c>
      <c r="AU149" s="232" t="s">
        <v>85</v>
      </c>
      <c r="AY149" s="18" t="s">
        <v>131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83</v>
      </c>
      <c r="BK149" s="233">
        <f>ROUND(I149*H149,2)</f>
        <v>0</v>
      </c>
      <c r="BL149" s="18" t="s">
        <v>137</v>
      </c>
      <c r="BM149" s="232" t="s">
        <v>439</v>
      </c>
    </row>
    <row r="150" s="2" customFormat="1">
      <c r="A150" s="39"/>
      <c r="B150" s="40"/>
      <c r="C150" s="41"/>
      <c r="D150" s="234" t="s">
        <v>139</v>
      </c>
      <c r="E150" s="41"/>
      <c r="F150" s="235" t="s">
        <v>440</v>
      </c>
      <c r="G150" s="41"/>
      <c r="H150" s="41"/>
      <c r="I150" s="236"/>
      <c r="J150" s="41"/>
      <c r="K150" s="41"/>
      <c r="L150" s="45"/>
      <c r="M150" s="237"/>
      <c r="N150" s="23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85</v>
      </c>
    </row>
    <row r="151" s="13" customFormat="1">
      <c r="A151" s="13"/>
      <c r="B151" s="239"/>
      <c r="C151" s="240"/>
      <c r="D151" s="234" t="s">
        <v>141</v>
      </c>
      <c r="E151" s="241" t="s">
        <v>1</v>
      </c>
      <c r="F151" s="242" t="s">
        <v>441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141</v>
      </c>
      <c r="AU151" s="248" t="s">
        <v>85</v>
      </c>
      <c r="AV151" s="13" t="s">
        <v>83</v>
      </c>
      <c r="AW151" s="13" t="s">
        <v>31</v>
      </c>
      <c r="AX151" s="13" t="s">
        <v>75</v>
      </c>
      <c r="AY151" s="248" t="s">
        <v>131</v>
      </c>
    </row>
    <row r="152" s="13" customFormat="1">
      <c r="A152" s="13"/>
      <c r="B152" s="239"/>
      <c r="C152" s="240"/>
      <c r="D152" s="234" t="s">
        <v>141</v>
      </c>
      <c r="E152" s="241" t="s">
        <v>1</v>
      </c>
      <c r="F152" s="242" t="s">
        <v>442</v>
      </c>
      <c r="G152" s="240"/>
      <c r="H152" s="241" t="s">
        <v>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141</v>
      </c>
      <c r="AU152" s="248" t="s">
        <v>85</v>
      </c>
      <c r="AV152" s="13" t="s">
        <v>83</v>
      </c>
      <c r="AW152" s="13" t="s">
        <v>31</v>
      </c>
      <c r="AX152" s="13" t="s">
        <v>75</v>
      </c>
      <c r="AY152" s="248" t="s">
        <v>131</v>
      </c>
    </row>
    <row r="153" s="13" customFormat="1">
      <c r="A153" s="13"/>
      <c r="B153" s="239"/>
      <c r="C153" s="240"/>
      <c r="D153" s="234" t="s">
        <v>141</v>
      </c>
      <c r="E153" s="241" t="s">
        <v>1</v>
      </c>
      <c r="F153" s="242" t="s">
        <v>443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141</v>
      </c>
      <c r="AU153" s="248" t="s">
        <v>85</v>
      </c>
      <c r="AV153" s="13" t="s">
        <v>83</v>
      </c>
      <c r="AW153" s="13" t="s">
        <v>31</v>
      </c>
      <c r="AX153" s="13" t="s">
        <v>75</v>
      </c>
      <c r="AY153" s="248" t="s">
        <v>131</v>
      </c>
    </row>
    <row r="154" s="14" customFormat="1">
      <c r="A154" s="14"/>
      <c r="B154" s="249"/>
      <c r="C154" s="250"/>
      <c r="D154" s="234" t="s">
        <v>141</v>
      </c>
      <c r="E154" s="251" t="s">
        <v>1</v>
      </c>
      <c r="F154" s="252" t="s">
        <v>444</v>
      </c>
      <c r="G154" s="250"/>
      <c r="H154" s="253">
        <v>59.399999999999999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141</v>
      </c>
      <c r="AU154" s="259" t="s">
        <v>85</v>
      </c>
      <c r="AV154" s="14" t="s">
        <v>85</v>
      </c>
      <c r="AW154" s="14" t="s">
        <v>31</v>
      </c>
      <c r="AX154" s="14" t="s">
        <v>83</v>
      </c>
      <c r="AY154" s="259" t="s">
        <v>131</v>
      </c>
    </row>
    <row r="155" s="2" customFormat="1" ht="37.8" customHeight="1">
      <c r="A155" s="39"/>
      <c r="B155" s="40"/>
      <c r="C155" s="220" t="s">
        <v>204</v>
      </c>
      <c r="D155" s="220" t="s">
        <v>133</v>
      </c>
      <c r="E155" s="221" t="s">
        <v>445</v>
      </c>
      <c r="F155" s="222" t="s">
        <v>446</v>
      </c>
      <c r="G155" s="223" t="s">
        <v>154</v>
      </c>
      <c r="H155" s="224">
        <v>59.399999999999999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40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137</v>
      </c>
      <c r="AT155" s="232" t="s">
        <v>133</v>
      </c>
      <c r="AU155" s="232" t="s">
        <v>85</v>
      </c>
      <c r="AY155" s="18" t="s">
        <v>131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83</v>
      </c>
      <c r="BK155" s="233">
        <f>ROUND(I155*H155,2)</f>
        <v>0</v>
      </c>
      <c r="BL155" s="18" t="s">
        <v>137</v>
      </c>
      <c r="BM155" s="232" t="s">
        <v>447</v>
      </c>
    </row>
    <row r="156" s="2" customFormat="1">
      <c r="A156" s="39"/>
      <c r="B156" s="40"/>
      <c r="C156" s="41"/>
      <c r="D156" s="234" t="s">
        <v>139</v>
      </c>
      <c r="E156" s="41"/>
      <c r="F156" s="235" t="s">
        <v>448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85</v>
      </c>
    </row>
    <row r="157" s="14" customFormat="1">
      <c r="A157" s="14"/>
      <c r="B157" s="249"/>
      <c r="C157" s="250"/>
      <c r="D157" s="234" t="s">
        <v>141</v>
      </c>
      <c r="E157" s="251" t="s">
        <v>1</v>
      </c>
      <c r="F157" s="252" t="s">
        <v>449</v>
      </c>
      <c r="G157" s="250"/>
      <c r="H157" s="253">
        <v>59.399999999999999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141</v>
      </c>
      <c r="AU157" s="259" t="s">
        <v>85</v>
      </c>
      <c r="AV157" s="14" t="s">
        <v>85</v>
      </c>
      <c r="AW157" s="14" t="s">
        <v>31</v>
      </c>
      <c r="AX157" s="14" t="s">
        <v>83</v>
      </c>
      <c r="AY157" s="259" t="s">
        <v>131</v>
      </c>
    </row>
    <row r="158" s="2" customFormat="1" ht="37.8" customHeight="1">
      <c r="A158" s="39"/>
      <c r="B158" s="40"/>
      <c r="C158" s="220" t="s">
        <v>450</v>
      </c>
      <c r="D158" s="220" t="s">
        <v>133</v>
      </c>
      <c r="E158" s="221" t="s">
        <v>451</v>
      </c>
      <c r="F158" s="222" t="s">
        <v>452</v>
      </c>
      <c r="G158" s="223" t="s">
        <v>154</v>
      </c>
      <c r="H158" s="224">
        <v>950.39999999999998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40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137</v>
      </c>
      <c r="AT158" s="232" t="s">
        <v>133</v>
      </c>
      <c r="AU158" s="232" t="s">
        <v>85</v>
      </c>
      <c r="AY158" s="18" t="s">
        <v>131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83</v>
      </c>
      <c r="BK158" s="233">
        <f>ROUND(I158*H158,2)</f>
        <v>0</v>
      </c>
      <c r="BL158" s="18" t="s">
        <v>137</v>
      </c>
      <c r="BM158" s="232" t="s">
        <v>453</v>
      </c>
    </row>
    <row r="159" s="2" customFormat="1">
      <c r="A159" s="39"/>
      <c r="B159" s="40"/>
      <c r="C159" s="41"/>
      <c r="D159" s="234" t="s">
        <v>139</v>
      </c>
      <c r="E159" s="41"/>
      <c r="F159" s="235" t="s">
        <v>454</v>
      </c>
      <c r="G159" s="41"/>
      <c r="H159" s="41"/>
      <c r="I159" s="236"/>
      <c r="J159" s="41"/>
      <c r="K159" s="41"/>
      <c r="L159" s="45"/>
      <c r="M159" s="237"/>
      <c r="N159" s="23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139</v>
      </c>
      <c r="AU159" s="18" t="s">
        <v>85</v>
      </c>
    </row>
    <row r="160" s="13" customFormat="1">
      <c r="A160" s="13"/>
      <c r="B160" s="239"/>
      <c r="C160" s="240"/>
      <c r="D160" s="234" t="s">
        <v>141</v>
      </c>
      <c r="E160" s="241" t="s">
        <v>1</v>
      </c>
      <c r="F160" s="242" t="s">
        <v>455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141</v>
      </c>
      <c r="AU160" s="248" t="s">
        <v>85</v>
      </c>
      <c r="AV160" s="13" t="s">
        <v>83</v>
      </c>
      <c r="AW160" s="13" t="s">
        <v>31</v>
      </c>
      <c r="AX160" s="13" t="s">
        <v>75</v>
      </c>
      <c r="AY160" s="248" t="s">
        <v>131</v>
      </c>
    </row>
    <row r="161" s="14" customFormat="1">
      <c r="A161" s="14"/>
      <c r="B161" s="249"/>
      <c r="C161" s="250"/>
      <c r="D161" s="234" t="s">
        <v>141</v>
      </c>
      <c r="E161" s="251" t="s">
        <v>1</v>
      </c>
      <c r="F161" s="252" t="s">
        <v>456</v>
      </c>
      <c r="G161" s="250"/>
      <c r="H161" s="253">
        <v>950.39999999999998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141</v>
      </c>
      <c r="AU161" s="259" t="s">
        <v>85</v>
      </c>
      <c r="AV161" s="14" t="s">
        <v>85</v>
      </c>
      <c r="AW161" s="14" t="s">
        <v>31</v>
      </c>
      <c r="AX161" s="14" t="s">
        <v>83</v>
      </c>
      <c r="AY161" s="259" t="s">
        <v>131</v>
      </c>
    </row>
    <row r="162" s="2" customFormat="1" ht="24.15" customHeight="1">
      <c r="A162" s="39"/>
      <c r="B162" s="40"/>
      <c r="C162" s="220" t="s">
        <v>457</v>
      </c>
      <c r="D162" s="220" t="s">
        <v>133</v>
      </c>
      <c r="E162" s="221" t="s">
        <v>458</v>
      </c>
      <c r="F162" s="222" t="s">
        <v>459</v>
      </c>
      <c r="G162" s="223" t="s">
        <v>271</v>
      </c>
      <c r="H162" s="224">
        <v>109.89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40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137</v>
      </c>
      <c r="AT162" s="232" t="s">
        <v>133</v>
      </c>
      <c r="AU162" s="232" t="s">
        <v>85</v>
      </c>
      <c r="AY162" s="18" t="s">
        <v>131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83</v>
      </c>
      <c r="BK162" s="233">
        <f>ROUND(I162*H162,2)</f>
        <v>0</v>
      </c>
      <c r="BL162" s="18" t="s">
        <v>137</v>
      </c>
      <c r="BM162" s="232" t="s">
        <v>460</v>
      </c>
    </row>
    <row r="163" s="2" customFormat="1">
      <c r="A163" s="39"/>
      <c r="B163" s="40"/>
      <c r="C163" s="41"/>
      <c r="D163" s="234" t="s">
        <v>139</v>
      </c>
      <c r="E163" s="41"/>
      <c r="F163" s="235" t="s">
        <v>461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85</v>
      </c>
    </row>
    <row r="164" s="13" customFormat="1">
      <c r="A164" s="13"/>
      <c r="B164" s="239"/>
      <c r="C164" s="240"/>
      <c r="D164" s="234" t="s">
        <v>141</v>
      </c>
      <c r="E164" s="241" t="s">
        <v>1</v>
      </c>
      <c r="F164" s="242" t="s">
        <v>462</v>
      </c>
      <c r="G164" s="240"/>
      <c r="H164" s="241" t="s">
        <v>1</v>
      </c>
      <c r="I164" s="243"/>
      <c r="J164" s="240"/>
      <c r="K164" s="240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141</v>
      </c>
      <c r="AU164" s="248" t="s">
        <v>85</v>
      </c>
      <c r="AV164" s="13" t="s">
        <v>83</v>
      </c>
      <c r="AW164" s="13" t="s">
        <v>31</v>
      </c>
      <c r="AX164" s="13" t="s">
        <v>75</v>
      </c>
      <c r="AY164" s="248" t="s">
        <v>131</v>
      </c>
    </row>
    <row r="165" s="14" customFormat="1">
      <c r="A165" s="14"/>
      <c r="B165" s="249"/>
      <c r="C165" s="250"/>
      <c r="D165" s="234" t="s">
        <v>141</v>
      </c>
      <c r="E165" s="251" t="s">
        <v>1</v>
      </c>
      <c r="F165" s="252" t="s">
        <v>463</v>
      </c>
      <c r="G165" s="250"/>
      <c r="H165" s="253">
        <v>109.89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141</v>
      </c>
      <c r="AU165" s="259" t="s">
        <v>85</v>
      </c>
      <c r="AV165" s="14" t="s">
        <v>85</v>
      </c>
      <c r="AW165" s="14" t="s">
        <v>31</v>
      </c>
      <c r="AX165" s="14" t="s">
        <v>83</v>
      </c>
      <c r="AY165" s="259" t="s">
        <v>131</v>
      </c>
    </row>
    <row r="166" s="12" customFormat="1" ht="22.8" customHeight="1">
      <c r="A166" s="12"/>
      <c r="B166" s="204"/>
      <c r="C166" s="205"/>
      <c r="D166" s="206" t="s">
        <v>74</v>
      </c>
      <c r="E166" s="218" t="s">
        <v>151</v>
      </c>
      <c r="F166" s="218" t="s">
        <v>464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SUM(P167:P180)</f>
        <v>0</v>
      </c>
      <c r="Q166" s="212"/>
      <c r="R166" s="213">
        <f>SUM(R167:R180)</f>
        <v>1.3675024</v>
      </c>
      <c r="S166" s="212"/>
      <c r="T166" s="214">
        <f>SUM(T167:T180)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83</v>
      </c>
      <c r="AT166" s="216" t="s">
        <v>74</v>
      </c>
      <c r="AU166" s="216" t="s">
        <v>83</v>
      </c>
      <c r="AY166" s="215" t="s">
        <v>131</v>
      </c>
      <c r="BK166" s="217">
        <f>SUM(BK167:BK180)</f>
        <v>0</v>
      </c>
    </row>
    <row r="167" s="2" customFormat="1" ht="33" customHeight="1">
      <c r="A167" s="39"/>
      <c r="B167" s="40"/>
      <c r="C167" s="220" t="s">
        <v>465</v>
      </c>
      <c r="D167" s="220" t="s">
        <v>133</v>
      </c>
      <c r="E167" s="221" t="s">
        <v>466</v>
      </c>
      <c r="F167" s="222" t="s">
        <v>467</v>
      </c>
      <c r="G167" s="223" t="s">
        <v>154</v>
      </c>
      <c r="H167" s="224">
        <v>0.44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40</v>
      </c>
      <c r="O167" s="92"/>
      <c r="P167" s="230">
        <f>O167*H167</f>
        <v>0</v>
      </c>
      <c r="Q167" s="230">
        <v>3.05924</v>
      </c>
      <c r="R167" s="230">
        <f>Q167*H167</f>
        <v>1.3460656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137</v>
      </c>
      <c r="AT167" s="232" t="s">
        <v>133</v>
      </c>
      <c r="AU167" s="232" t="s">
        <v>85</v>
      </c>
      <c r="AY167" s="18" t="s">
        <v>131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83</v>
      </c>
      <c r="BK167" s="233">
        <f>ROUND(I167*H167,2)</f>
        <v>0</v>
      </c>
      <c r="BL167" s="18" t="s">
        <v>137</v>
      </c>
      <c r="BM167" s="232" t="s">
        <v>468</v>
      </c>
    </row>
    <row r="168" s="2" customFormat="1">
      <c r="A168" s="39"/>
      <c r="B168" s="40"/>
      <c r="C168" s="41"/>
      <c r="D168" s="234" t="s">
        <v>139</v>
      </c>
      <c r="E168" s="41"/>
      <c r="F168" s="235" t="s">
        <v>469</v>
      </c>
      <c r="G168" s="41"/>
      <c r="H168" s="41"/>
      <c r="I168" s="236"/>
      <c r="J168" s="41"/>
      <c r="K168" s="41"/>
      <c r="L168" s="45"/>
      <c r="M168" s="237"/>
      <c r="N168" s="23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139</v>
      </c>
      <c r="AU168" s="18" t="s">
        <v>85</v>
      </c>
    </row>
    <row r="169" s="13" customFormat="1">
      <c r="A169" s="13"/>
      <c r="B169" s="239"/>
      <c r="C169" s="240"/>
      <c r="D169" s="234" t="s">
        <v>141</v>
      </c>
      <c r="E169" s="241" t="s">
        <v>1</v>
      </c>
      <c r="F169" s="242" t="s">
        <v>470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141</v>
      </c>
      <c r="AU169" s="248" t="s">
        <v>85</v>
      </c>
      <c r="AV169" s="13" t="s">
        <v>83</v>
      </c>
      <c r="AW169" s="13" t="s">
        <v>31</v>
      </c>
      <c r="AX169" s="13" t="s">
        <v>75</v>
      </c>
      <c r="AY169" s="248" t="s">
        <v>131</v>
      </c>
    </row>
    <row r="170" s="13" customFormat="1">
      <c r="A170" s="13"/>
      <c r="B170" s="239"/>
      <c r="C170" s="240"/>
      <c r="D170" s="234" t="s">
        <v>141</v>
      </c>
      <c r="E170" s="241" t="s">
        <v>1</v>
      </c>
      <c r="F170" s="242" t="s">
        <v>471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141</v>
      </c>
      <c r="AU170" s="248" t="s">
        <v>85</v>
      </c>
      <c r="AV170" s="13" t="s">
        <v>83</v>
      </c>
      <c r="AW170" s="13" t="s">
        <v>31</v>
      </c>
      <c r="AX170" s="13" t="s">
        <v>75</v>
      </c>
      <c r="AY170" s="248" t="s">
        <v>131</v>
      </c>
    </row>
    <row r="171" s="13" customFormat="1">
      <c r="A171" s="13"/>
      <c r="B171" s="239"/>
      <c r="C171" s="240"/>
      <c r="D171" s="234" t="s">
        <v>141</v>
      </c>
      <c r="E171" s="241" t="s">
        <v>1</v>
      </c>
      <c r="F171" s="242" t="s">
        <v>472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141</v>
      </c>
      <c r="AU171" s="248" t="s">
        <v>85</v>
      </c>
      <c r="AV171" s="13" t="s">
        <v>83</v>
      </c>
      <c r="AW171" s="13" t="s">
        <v>31</v>
      </c>
      <c r="AX171" s="13" t="s">
        <v>75</v>
      </c>
      <c r="AY171" s="248" t="s">
        <v>131</v>
      </c>
    </row>
    <row r="172" s="13" customFormat="1">
      <c r="A172" s="13"/>
      <c r="B172" s="239"/>
      <c r="C172" s="240"/>
      <c r="D172" s="234" t="s">
        <v>141</v>
      </c>
      <c r="E172" s="241" t="s">
        <v>1</v>
      </c>
      <c r="F172" s="242" t="s">
        <v>473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141</v>
      </c>
      <c r="AU172" s="248" t="s">
        <v>85</v>
      </c>
      <c r="AV172" s="13" t="s">
        <v>83</v>
      </c>
      <c r="AW172" s="13" t="s">
        <v>31</v>
      </c>
      <c r="AX172" s="13" t="s">
        <v>75</v>
      </c>
      <c r="AY172" s="248" t="s">
        <v>131</v>
      </c>
    </row>
    <row r="173" s="14" customFormat="1">
      <c r="A173" s="14"/>
      <c r="B173" s="249"/>
      <c r="C173" s="250"/>
      <c r="D173" s="234" t="s">
        <v>141</v>
      </c>
      <c r="E173" s="251" t="s">
        <v>1</v>
      </c>
      <c r="F173" s="252" t="s">
        <v>474</v>
      </c>
      <c r="G173" s="250"/>
      <c r="H173" s="253">
        <v>0.44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141</v>
      </c>
      <c r="AU173" s="259" t="s">
        <v>85</v>
      </c>
      <c r="AV173" s="14" t="s">
        <v>85</v>
      </c>
      <c r="AW173" s="14" t="s">
        <v>31</v>
      </c>
      <c r="AX173" s="14" t="s">
        <v>83</v>
      </c>
      <c r="AY173" s="259" t="s">
        <v>131</v>
      </c>
    </row>
    <row r="174" s="2" customFormat="1" ht="21.75" customHeight="1">
      <c r="A174" s="39"/>
      <c r="B174" s="40"/>
      <c r="C174" s="220" t="s">
        <v>475</v>
      </c>
      <c r="D174" s="220" t="s">
        <v>133</v>
      </c>
      <c r="E174" s="221" t="s">
        <v>476</v>
      </c>
      <c r="F174" s="222" t="s">
        <v>477</v>
      </c>
      <c r="G174" s="223" t="s">
        <v>194</v>
      </c>
      <c r="H174" s="224">
        <v>2.6400000000000001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40</v>
      </c>
      <c r="O174" s="92"/>
      <c r="P174" s="230">
        <f>O174*H174</f>
        <v>0</v>
      </c>
      <c r="Q174" s="230">
        <v>0.00726</v>
      </c>
      <c r="R174" s="230">
        <f>Q174*H174</f>
        <v>0.0191664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137</v>
      </c>
      <c r="AT174" s="232" t="s">
        <v>133</v>
      </c>
      <c r="AU174" s="232" t="s">
        <v>85</v>
      </c>
      <c r="AY174" s="18" t="s">
        <v>131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83</v>
      </c>
      <c r="BK174" s="233">
        <f>ROUND(I174*H174,2)</f>
        <v>0</v>
      </c>
      <c r="BL174" s="18" t="s">
        <v>137</v>
      </c>
      <c r="BM174" s="232" t="s">
        <v>478</v>
      </c>
    </row>
    <row r="175" s="2" customFormat="1">
      <c r="A175" s="39"/>
      <c r="B175" s="40"/>
      <c r="C175" s="41"/>
      <c r="D175" s="234" t="s">
        <v>139</v>
      </c>
      <c r="E175" s="41"/>
      <c r="F175" s="235" t="s">
        <v>479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139</v>
      </c>
      <c r="AU175" s="18" t="s">
        <v>85</v>
      </c>
    </row>
    <row r="176" s="14" customFormat="1">
      <c r="A176" s="14"/>
      <c r="B176" s="249"/>
      <c r="C176" s="250"/>
      <c r="D176" s="234" t="s">
        <v>141</v>
      </c>
      <c r="E176" s="251" t="s">
        <v>1</v>
      </c>
      <c r="F176" s="252" t="s">
        <v>480</v>
      </c>
      <c r="G176" s="250"/>
      <c r="H176" s="253">
        <v>2.6400000000000001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141</v>
      </c>
      <c r="AU176" s="259" t="s">
        <v>85</v>
      </c>
      <c r="AV176" s="14" t="s">
        <v>85</v>
      </c>
      <c r="AW176" s="14" t="s">
        <v>31</v>
      </c>
      <c r="AX176" s="14" t="s">
        <v>83</v>
      </c>
      <c r="AY176" s="259" t="s">
        <v>131</v>
      </c>
    </row>
    <row r="177" s="13" customFormat="1">
      <c r="A177" s="13"/>
      <c r="B177" s="239"/>
      <c r="C177" s="240"/>
      <c r="D177" s="234" t="s">
        <v>141</v>
      </c>
      <c r="E177" s="241" t="s">
        <v>1</v>
      </c>
      <c r="F177" s="242" t="s">
        <v>481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141</v>
      </c>
      <c r="AU177" s="248" t="s">
        <v>85</v>
      </c>
      <c r="AV177" s="13" t="s">
        <v>83</v>
      </c>
      <c r="AW177" s="13" t="s">
        <v>31</v>
      </c>
      <c r="AX177" s="13" t="s">
        <v>75</v>
      </c>
      <c r="AY177" s="248" t="s">
        <v>131</v>
      </c>
    </row>
    <row r="178" s="2" customFormat="1" ht="21.75" customHeight="1">
      <c r="A178" s="39"/>
      <c r="B178" s="40"/>
      <c r="C178" s="220" t="s">
        <v>482</v>
      </c>
      <c r="D178" s="220" t="s">
        <v>133</v>
      </c>
      <c r="E178" s="221" t="s">
        <v>483</v>
      </c>
      <c r="F178" s="222" t="s">
        <v>484</v>
      </c>
      <c r="G178" s="223" t="s">
        <v>194</v>
      </c>
      <c r="H178" s="224">
        <v>2.6400000000000001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40</v>
      </c>
      <c r="O178" s="92"/>
      <c r="P178" s="230">
        <f>O178*H178</f>
        <v>0</v>
      </c>
      <c r="Q178" s="230">
        <v>0.00085999999999999998</v>
      </c>
      <c r="R178" s="230">
        <f>Q178*H178</f>
        <v>0.0022704000000000001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137</v>
      </c>
      <c r="AT178" s="232" t="s">
        <v>133</v>
      </c>
      <c r="AU178" s="232" t="s">
        <v>85</v>
      </c>
      <c r="AY178" s="18" t="s">
        <v>131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83</v>
      </c>
      <c r="BK178" s="233">
        <f>ROUND(I178*H178,2)</f>
        <v>0</v>
      </c>
      <c r="BL178" s="18" t="s">
        <v>137</v>
      </c>
      <c r="BM178" s="232" t="s">
        <v>485</v>
      </c>
    </row>
    <row r="179" s="2" customFormat="1">
      <c r="A179" s="39"/>
      <c r="B179" s="40"/>
      <c r="C179" s="41"/>
      <c r="D179" s="234" t="s">
        <v>139</v>
      </c>
      <c r="E179" s="41"/>
      <c r="F179" s="235" t="s">
        <v>486</v>
      </c>
      <c r="G179" s="41"/>
      <c r="H179" s="41"/>
      <c r="I179" s="236"/>
      <c r="J179" s="41"/>
      <c r="K179" s="41"/>
      <c r="L179" s="45"/>
      <c r="M179" s="237"/>
      <c r="N179" s="23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139</v>
      </c>
      <c r="AU179" s="18" t="s">
        <v>85</v>
      </c>
    </row>
    <row r="180" s="14" customFormat="1">
      <c r="A180" s="14"/>
      <c r="B180" s="249"/>
      <c r="C180" s="250"/>
      <c r="D180" s="234" t="s">
        <v>141</v>
      </c>
      <c r="E180" s="251" t="s">
        <v>1</v>
      </c>
      <c r="F180" s="252" t="s">
        <v>487</v>
      </c>
      <c r="G180" s="250"/>
      <c r="H180" s="253">
        <v>2.6400000000000001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141</v>
      </c>
      <c r="AU180" s="259" t="s">
        <v>85</v>
      </c>
      <c r="AV180" s="14" t="s">
        <v>85</v>
      </c>
      <c r="AW180" s="14" t="s">
        <v>31</v>
      </c>
      <c r="AX180" s="14" t="s">
        <v>83</v>
      </c>
      <c r="AY180" s="259" t="s">
        <v>131</v>
      </c>
    </row>
    <row r="181" s="12" customFormat="1" ht="22.8" customHeight="1">
      <c r="A181" s="12"/>
      <c r="B181" s="204"/>
      <c r="C181" s="205"/>
      <c r="D181" s="206" t="s">
        <v>74</v>
      </c>
      <c r="E181" s="218" t="s">
        <v>137</v>
      </c>
      <c r="F181" s="218" t="s">
        <v>159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SUM(P182:P204)</f>
        <v>0</v>
      </c>
      <c r="Q181" s="212"/>
      <c r="R181" s="213">
        <f>SUM(R182:R204)</f>
        <v>127.35106559999998</v>
      </c>
      <c r="S181" s="212"/>
      <c r="T181" s="214">
        <f>SUM(T182:T204)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83</v>
      </c>
      <c r="AT181" s="216" t="s">
        <v>74</v>
      </c>
      <c r="AU181" s="216" t="s">
        <v>83</v>
      </c>
      <c r="AY181" s="215" t="s">
        <v>131</v>
      </c>
      <c r="BK181" s="217">
        <f>SUM(BK182:BK204)</f>
        <v>0</v>
      </c>
    </row>
    <row r="182" s="2" customFormat="1" ht="24.15" customHeight="1">
      <c r="A182" s="39"/>
      <c r="B182" s="40"/>
      <c r="C182" s="220" t="s">
        <v>217</v>
      </c>
      <c r="D182" s="220" t="s">
        <v>133</v>
      </c>
      <c r="E182" s="221" t="s">
        <v>167</v>
      </c>
      <c r="F182" s="222" t="s">
        <v>168</v>
      </c>
      <c r="G182" s="223" t="s">
        <v>154</v>
      </c>
      <c r="H182" s="224">
        <v>7.968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40</v>
      </c>
      <c r="O182" s="92"/>
      <c r="P182" s="230">
        <f>O182*H182</f>
        <v>0</v>
      </c>
      <c r="Q182" s="230">
        <v>2.4340799999999998</v>
      </c>
      <c r="R182" s="230">
        <f>Q182*H182</f>
        <v>19.394749439999998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137</v>
      </c>
      <c r="AT182" s="232" t="s">
        <v>133</v>
      </c>
      <c r="AU182" s="232" t="s">
        <v>85</v>
      </c>
      <c r="AY182" s="18" t="s">
        <v>131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83</v>
      </c>
      <c r="BK182" s="233">
        <f>ROUND(I182*H182,2)</f>
        <v>0</v>
      </c>
      <c r="BL182" s="18" t="s">
        <v>137</v>
      </c>
      <c r="BM182" s="232" t="s">
        <v>488</v>
      </c>
    </row>
    <row r="183" s="2" customFormat="1">
      <c r="A183" s="39"/>
      <c r="B183" s="40"/>
      <c r="C183" s="41"/>
      <c r="D183" s="234" t="s">
        <v>139</v>
      </c>
      <c r="E183" s="41"/>
      <c r="F183" s="235" t="s">
        <v>170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139</v>
      </c>
      <c r="AU183" s="18" t="s">
        <v>85</v>
      </c>
    </row>
    <row r="184" s="13" customFormat="1">
      <c r="A184" s="13"/>
      <c r="B184" s="239"/>
      <c r="C184" s="240"/>
      <c r="D184" s="234" t="s">
        <v>141</v>
      </c>
      <c r="E184" s="241" t="s">
        <v>1</v>
      </c>
      <c r="F184" s="242" t="s">
        <v>489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141</v>
      </c>
      <c r="AU184" s="248" t="s">
        <v>85</v>
      </c>
      <c r="AV184" s="13" t="s">
        <v>83</v>
      </c>
      <c r="AW184" s="13" t="s">
        <v>31</v>
      </c>
      <c r="AX184" s="13" t="s">
        <v>75</v>
      </c>
      <c r="AY184" s="248" t="s">
        <v>131</v>
      </c>
    </row>
    <row r="185" s="14" customFormat="1">
      <c r="A185" s="14"/>
      <c r="B185" s="249"/>
      <c r="C185" s="250"/>
      <c r="D185" s="234" t="s">
        <v>141</v>
      </c>
      <c r="E185" s="251" t="s">
        <v>1</v>
      </c>
      <c r="F185" s="252" t="s">
        <v>490</v>
      </c>
      <c r="G185" s="250"/>
      <c r="H185" s="253">
        <v>3.3599999999999999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141</v>
      </c>
      <c r="AU185" s="259" t="s">
        <v>85</v>
      </c>
      <c r="AV185" s="14" t="s">
        <v>85</v>
      </c>
      <c r="AW185" s="14" t="s">
        <v>31</v>
      </c>
      <c r="AX185" s="14" t="s">
        <v>75</v>
      </c>
      <c r="AY185" s="259" t="s">
        <v>131</v>
      </c>
    </row>
    <row r="186" s="13" customFormat="1">
      <c r="A186" s="13"/>
      <c r="B186" s="239"/>
      <c r="C186" s="240"/>
      <c r="D186" s="234" t="s">
        <v>141</v>
      </c>
      <c r="E186" s="241" t="s">
        <v>1</v>
      </c>
      <c r="F186" s="242" t="s">
        <v>491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141</v>
      </c>
      <c r="AU186" s="248" t="s">
        <v>85</v>
      </c>
      <c r="AV186" s="13" t="s">
        <v>83</v>
      </c>
      <c r="AW186" s="13" t="s">
        <v>31</v>
      </c>
      <c r="AX186" s="13" t="s">
        <v>75</v>
      </c>
      <c r="AY186" s="248" t="s">
        <v>131</v>
      </c>
    </row>
    <row r="187" s="14" customFormat="1">
      <c r="A187" s="14"/>
      <c r="B187" s="249"/>
      <c r="C187" s="250"/>
      <c r="D187" s="234" t="s">
        <v>141</v>
      </c>
      <c r="E187" s="251" t="s">
        <v>1</v>
      </c>
      <c r="F187" s="252" t="s">
        <v>492</v>
      </c>
      <c r="G187" s="250"/>
      <c r="H187" s="253">
        <v>4.6079999999999997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141</v>
      </c>
      <c r="AU187" s="259" t="s">
        <v>85</v>
      </c>
      <c r="AV187" s="14" t="s">
        <v>85</v>
      </c>
      <c r="AW187" s="14" t="s">
        <v>31</v>
      </c>
      <c r="AX187" s="14" t="s">
        <v>75</v>
      </c>
      <c r="AY187" s="259" t="s">
        <v>131</v>
      </c>
    </row>
    <row r="188" s="15" customFormat="1">
      <c r="A188" s="15"/>
      <c r="B188" s="260"/>
      <c r="C188" s="261"/>
      <c r="D188" s="234" t="s">
        <v>141</v>
      </c>
      <c r="E188" s="262" t="s">
        <v>1</v>
      </c>
      <c r="F188" s="263" t="s">
        <v>144</v>
      </c>
      <c r="G188" s="261"/>
      <c r="H188" s="264">
        <v>7.968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141</v>
      </c>
      <c r="AU188" s="270" t="s">
        <v>85</v>
      </c>
      <c r="AV188" s="15" t="s">
        <v>137</v>
      </c>
      <c r="AW188" s="15" t="s">
        <v>31</v>
      </c>
      <c r="AX188" s="15" t="s">
        <v>83</v>
      </c>
      <c r="AY188" s="270" t="s">
        <v>131</v>
      </c>
    </row>
    <row r="189" s="2" customFormat="1" ht="37.8" customHeight="1">
      <c r="A189" s="39"/>
      <c r="B189" s="40"/>
      <c r="C189" s="220" t="s">
        <v>227</v>
      </c>
      <c r="D189" s="220" t="s">
        <v>133</v>
      </c>
      <c r="E189" s="221" t="s">
        <v>180</v>
      </c>
      <c r="F189" s="222" t="s">
        <v>181</v>
      </c>
      <c r="G189" s="223" t="s">
        <v>154</v>
      </c>
      <c r="H189" s="224">
        <v>44.351999999999997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40</v>
      </c>
      <c r="O189" s="92"/>
      <c r="P189" s="230">
        <f>O189*H189</f>
        <v>0</v>
      </c>
      <c r="Q189" s="230">
        <v>2.4340799999999998</v>
      </c>
      <c r="R189" s="230">
        <f>Q189*H189</f>
        <v>107.95631615999999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137</v>
      </c>
      <c r="AT189" s="232" t="s">
        <v>133</v>
      </c>
      <c r="AU189" s="232" t="s">
        <v>85</v>
      </c>
      <c r="AY189" s="18" t="s">
        <v>131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83</v>
      </c>
      <c r="BK189" s="233">
        <f>ROUND(I189*H189,2)</f>
        <v>0</v>
      </c>
      <c r="BL189" s="18" t="s">
        <v>137</v>
      </c>
      <c r="BM189" s="232" t="s">
        <v>493</v>
      </c>
    </row>
    <row r="190" s="2" customFormat="1">
      <c r="A190" s="39"/>
      <c r="B190" s="40"/>
      <c r="C190" s="41"/>
      <c r="D190" s="234" t="s">
        <v>139</v>
      </c>
      <c r="E190" s="41"/>
      <c r="F190" s="235" t="s">
        <v>183</v>
      </c>
      <c r="G190" s="41"/>
      <c r="H190" s="41"/>
      <c r="I190" s="236"/>
      <c r="J190" s="41"/>
      <c r="K190" s="41"/>
      <c r="L190" s="45"/>
      <c r="M190" s="237"/>
      <c r="N190" s="238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85</v>
      </c>
    </row>
    <row r="191" s="13" customFormat="1">
      <c r="A191" s="13"/>
      <c r="B191" s="239"/>
      <c r="C191" s="240"/>
      <c r="D191" s="234" t="s">
        <v>141</v>
      </c>
      <c r="E191" s="241" t="s">
        <v>1</v>
      </c>
      <c r="F191" s="242" t="s">
        <v>494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141</v>
      </c>
      <c r="AU191" s="248" t="s">
        <v>85</v>
      </c>
      <c r="AV191" s="13" t="s">
        <v>83</v>
      </c>
      <c r="AW191" s="13" t="s">
        <v>31</v>
      </c>
      <c r="AX191" s="13" t="s">
        <v>75</v>
      </c>
      <c r="AY191" s="248" t="s">
        <v>131</v>
      </c>
    </row>
    <row r="192" s="14" customFormat="1">
      <c r="A192" s="14"/>
      <c r="B192" s="249"/>
      <c r="C192" s="250"/>
      <c r="D192" s="234" t="s">
        <v>141</v>
      </c>
      <c r="E192" s="251" t="s">
        <v>1</v>
      </c>
      <c r="F192" s="252" t="s">
        <v>495</v>
      </c>
      <c r="G192" s="250"/>
      <c r="H192" s="253">
        <v>10.752000000000001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141</v>
      </c>
      <c r="AU192" s="259" t="s">
        <v>85</v>
      </c>
      <c r="AV192" s="14" t="s">
        <v>85</v>
      </c>
      <c r="AW192" s="14" t="s">
        <v>31</v>
      </c>
      <c r="AX192" s="14" t="s">
        <v>75</v>
      </c>
      <c r="AY192" s="259" t="s">
        <v>131</v>
      </c>
    </row>
    <row r="193" s="13" customFormat="1">
      <c r="A193" s="13"/>
      <c r="B193" s="239"/>
      <c r="C193" s="240"/>
      <c r="D193" s="234" t="s">
        <v>141</v>
      </c>
      <c r="E193" s="241" t="s">
        <v>1</v>
      </c>
      <c r="F193" s="242" t="s">
        <v>496</v>
      </c>
      <c r="G193" s="240"/>
      <c r="H193" s="241" t="s">
        <v>1</v>
      </c>
      <c r="I193" s="243"/>
      <c r="J193" s="240"/>
      <c r="K193" s="240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141</v>
      </c>
      <c r="AU193" s="248" t="s">
        <v>85</v>
      </c>
      <c r="AV193" s="13" t="s">
        <v>83</v>
      </c>
      <c r="AW193" s="13" t="s">
        <v>31</v>
      </c>
      <c r="AX193" s="13" t="s">
        <v>75</v>
      </c>
      <c r="AY193" s="248" t="s">
        <v>131</v>
      </c>
    </row>
    <row r="194" s="14" customFormat="1">
      <c r="A194" s="14"/>
      <c r="B194" s="249"/>
      <c r="C194" s="250"/>
      <c r="D194" s="234" t="s">
        <v>141</v>
      </c>
      <c r="E194" s="251" t="s">
        <v>1</v>
      </c>
      <c r="F194" s="252" t="s">
        <v>497</v>
      </c>
      <c r="G194" s="250"/>
      <c r="H194" s="253">
        <v>16.800000000000001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141</v>
      </c>
      <c r="AU194" s="259" t="s">
        <v>85</v>
      </c>
      <c r="AV194" s="14" t="s">
        <v>85</v>
      </c>
      <c r="AW194" s="14" t="s">
        <v>31</v>
      </c>
      <c r="AX194" s="14" t="s">
        <v>75</v>
      </c>
      <c r="AY194" s="259" t="s">
        <v>131</v>
      </c>
    </row>
    <row r="195" s="13" customFormat="1">
      <c r="A195" s="13"/>
      <c r="B195" s="239"/>
      <c r="C195" s="240"/>
      <c r="D195" s="234" t="s">
        <v>141</v>
      </c>
      <c r="E195" s="241" t="s">
        <v>1</v>
      </c>
      <c r="F195" s="242" t="s">
        <v>498</v>
      </c>
      <c r="G195" s="240"/>
      <c r="H195" s="241" t="s">
        <v>1</v>
      </c>
      <c r="I195" s="243"/>
      <c r="J195" s="240"/>
      <c r="K195" s="240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141</v>
      </c>
      <c r="AU195" s="248" t="s">
        <v>85</v>
      </c>
      <c r="AV195" s="13" t="s">
        <v>83</v>
      </c>
      <c r="AW195" s="13" t="s">
        <v>31</v>
      </c>
      <c r="AX195" s="13" t="s">
        <v>75</v>
      </c>
      <c r="AY195" s="248" t="s">
        <v>131</v>
      </c>
    </row>
    <row r="196" s="14" customFormat="1">
      <c r="A196" s="14"/>
      <c r="B196" s="249"/>
      <c r="C196" s="250"/>
      <c r="D196" s="234" t="s">
        <v>141</v>
      </c>
      <c r="E196" s="251" t="s">
        <v>1</v>
      </c>
      <c r="F196" s="252" t="s">
        <v>497</v>
      </c>
      <c r="G196" s="250"/>
      <c r="H196" s="253">
        <v>16.800000000000001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141</v>
      </c>
      <c r="AU196" s="259" t="s">
        <v>85</v>
      </c>
      <c r="AV196" s="14" t="s">
        <v>85</v>
      </c>
      <c r="AW196" s="14" t="s">
        <v>31</v>
      </c>
      <c r="AX196" s="14" t="s">
        <v>75</v>
      </c>
      <c r="AY196" s="259" t="s">
        <v>131</v>
      </c>
    </row>
    <row r="197" s="15" customFormat="1">
      <c r="A197" s="15"/>
      <c r="B197" s="260"/>
      <c r="C197" s="261"/>
      <c r="D197" s="234" t="s">
        <v>141</v>
      </c>
      <c r="E197" s="262" t="s">
        <v>1</v>
      </c>
      <c r="F197" s="263" t="s">
        <v>144</v>
      </c>
      <c r="G197" s="261"/>
      <c r="H197" s="264">
        <v>44.351999999999997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141</v>
      </c>
      <c r="AU197" s="270" t="s">
        <v>85</v>
      </c>
      <c r="AV197" s="15" t="s">
        <v>137</v>
      </c>
      <c r="AW197" s="15" t="s">
        <v>31</v>
      </c>
      <c r="AX197" s="15" t="s">
        <v>83</v>
      </c>
      <c r="AY197" s="270" t="s">
        <v>131</v>
      </c>
    </row>
    <row r="198" s="2" customFormat="1" ht="24.15" customHeight="1">
      <c r="A198" s="39"/>
      <c r="B198" s="40"/>
      <c r="C198" s="220" t="s">
        <v>238</v>
      </c>
      <c r="D198" s="220" t="s">
        <v>133</v>
      </c>
      <c r="E198" s="221" t="s">
        <v>192</v>
      </c>
      <c r="F198" s="222" t="s">
        <v>193</v>
      </c>
      <c r="G198" s="223" t="s">
        <v>194</v>
      </c>
      <c r="H198" s="224">
        <v>64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40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137</v>
      </c>
      <c r="AT198" s="232" t="s">
        <v>133</v>
      </c>
      <c r="AU198" s="232" t="s">
        <v>85</v>
      </c>
      <c r="AY198" s="18" t="s">
        <v>131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83</v>
      </c>
      <c r="BK198" s="233">
        <f>ROUND(I198*H198,2)</f>
        <v>0</v>
      </c>
      <c r="BL198" s="18" t="s">
        <v>137</v>
      </c>
      <c r="BM198" s="232" t="s">
        <v>499</v>
      </c>
    </row>
    <row r="199" s="2" customFormat="1">
      <c r="A199" s="39"/>
      <c r="B199" s="40"/>
      <c r="C199" s="41"/>
      <c r="D199" s="234" t="s">
        <v>139</v>
      </c>
      <c r="E199" s="41"/>
      <c r="F199" s="235" t="s">
        <v>196</v>
      </c>
      <c r="G199" s="41"/>
      <c r="H199" s="41"/>
      <c r="I199" s="236"/>
      <c r="J199" s="41"/>
      <c r="K199" s="41"/>
      <c r="L199" s="45"/>
      <c r="M199" s="237"/>
      <c r="N199" s="238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139</v>
      </c>
      <c r="AU199" s="18" t="s">
        <v>85</v>
      </c>
    </row>
    <row r="200" s="13" customFormat="1">
      <c r="A200" s="13"/>
      <c r="B200" s="239"/>
      <c r="C200" s="240"/>
      <c r="D200" s="234" t="s">
        <v>141</v>
      </c>
      <c r="E200" s="241" t="s">
        <v>1</v>
      </c>
      <c r="F200" s="242" t="s">
        <v>500</v>
      </c>
      <c r="G200" s="240"/>
      <c r="H200" s="241" t="s">
        <v>1</v>
      </c>
      <c r="I200" s="243"/>
      <c r="J200" s="240"/>
      <c r="K200" s="240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141</v>
      </c>
      <c r="AU200" s="248" t="s">
        <v>85</v>
      </c>
      <c r="AV200" s="13" t="s">
        <v>83</v>
      </c>
      <c r="AW200" s="13" t="s">
        <v>31</v>
      </c>
      <c r="AX200" s="13" t="s">
        <v>75</v>
      </c>
      <c r="AY200" s="248" t="s">
        <v>131</v>
      </c>
    </row>
    <row r="201" s="14" customFormat="1">
      <c r="A201" s="14"/>
      <c r="B201" s="249"/>
      <c r="C201" s="250"/>
      <c r="D201" s="234" t="s">
        <v>141</v>
      </c>
      <c r="E201" s="251" t="s">
        <v>1</v>
      </c>
      <c r="F201" s="252" t="s">
        <v>501</v>
      </c>
      <c r="G201" s="250"/>
      <c r="H201" s="253">
        <v>44.799999999999997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141</v>
      </c>
      <c r="AU201" s="259" t="s">
        <v>85</v>
      </c>
      <c r="AV201" s="14" t="s">
        <v>85</v>
      </c>
      <c r="AW201" s="14" t="s">
        <v>31</v>
      </c>
      <c r="AX201" s="14" t="s">
        <v>75</v>
      </c>
      <c r="AY201" s="259" t="s">
        <v>131</v>
      </c>
    </row>
    <row r="202" s="13" customFormat="1">
      <c r="A202" s="13"/>
      <c r="B202" s="239"/>
      <c r="C202" s="240"/>
      <c r="D202" s="234" t="s">
        <v>141</v>
      </c>
      <c r="E202" s="241" t="s">
        <v>1</v>
      </c>
      <c r="F202" s="242" t="s">
        <v>502</v>
      </c>
      <c r="G202" s="240"/>
      <c r="H202" s="241" t="s">
        <v>1</v>
      </c>
      <c r="I202" s="243"/>
      <c r="J202" s="240"/>
      <c r="K202" s="240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141</v>
      </c>
      <c r="AU202" s="248" t="s">
        <v>85</v>
      </c>
      <c r="AV202" s="13" t="s">
        <v>83</v>
      </c>
      <c r="AW202" s="13" t="s">
        <v>31</v>
      </c>
      <c r="AX202" s="13" t="s">
        <v>75</v>
      </c>
      <c r="AY202" s="248" t="s">
        <v>131</v>
      </c>
    </row>
    <row r="203" s="14" customFormat="1">
      <c r="A203" s="14"/>
      <c r="B203" s="249"/>
      <c r="C203" s="250"/>
      <c r="D203" s="234" t="s">
        <v>141</v>
      </c>
      <c r="E203" s="251" t="s">
        <v>1</v>
      </c>
      <c r="F203" s="252" t="s">
        <v>503</v>
      </c>
      <c r="G203" s="250"/>
      <c r="H203" s="253">
        <v>19.199999999999999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141</v>
      </c>
      <c r="AU203" s="259" t="s">
        <v>85</v>
      </c>
      <c r="AV203" s="14" t="s">
        <v>85</v>
      </c>
      <c r="AW203" s="14" t="s">
        <v>31</v>
      </c>
      <c r="AX203" s="14" t="s">
        <v>75</v>
      </c>
      <c r="AY203" s="259" t="s">
        <v>131</v>
      </c>
    </row>
    <row r="204" s="15" customFormat="1">
      <c r="A204" s="15"/>
      <c r="B204" s="260"/>
      <c r="C204" s="261"/>
      <c r="D204" s="234" t="s">
        <v>141</v>
      </c>
      <c r="E204" s="262" t="s">
        <v>1</v>
      </c>
      <c r="F204" s="263" t="s">
        <v>144</v>
      </c>
      <c r="G204" s="261"/>
      <c r="H204" s="264">
        <v>64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0" t="s">
        <v>141</v>
      </c>
      <c r="AU204" s="270" t="s">
        <v>85</v>
      </c>
      <c r="AV204" s="15" t="s">
        <v>137</v>
      </c>
      <c r="AW204" s="15" t="s">
        <v>31</v>
      </c>
      <c r="AX204" s="15" t="s">
        <v>83</v>
      </c>
      <c r="AY204" s="270" t="s">
        <v>131</v>
      </c>
    </row>
    <row r="205" s="12" customFormat="1" ht="22.8" customHeight="1">
      <c r="A205" s="12"/>
      <c r="B205" s="204"/>
      <c r="C205" s="205"/>
      <c r="D205" s="206" t="s">
        <v>74</v>
      </c>
      <c r="E205" s="218" t="s">
        <v>98</v>
      </c>
      <c r="F205" s="218" t="s">
        <v>203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SUM(P206:P218)</f>
        <v>0</v>
      </c>
      <c r="Q205" s="212"/>
      <c r="R205" s="213">
        <f>SUM(R206:R218)</f>
        <v>10.25162128</v>
      </c>
      <c r="S205" s="212"/>
      <c r="T205" s="214">
        <f>SUM(T206:T218)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83</v>
      </c>
      <c r="AT205" s="216" t="s">
        <v>74</v>
      </c>
      <c r="AU205" s="216" t="s">
        <v>83</v>
      </c>
      <c r="AY205" s="215" t="s">
        <v>131</v>
      </c>
      <c r="BK205" s="217">
        <f>SUM(BK206:BK218)</f>
        <v>0</v>
      </c>
    </row>
    <row r="206" s="2" customFormat="1" ht="33" customHeight="1">
      <c r="A206" s="39"/>
      <c r="B206" s="40"/>
      <c r="C206" s="220" t="s">
        <v>243</v>
      </c>
      <c r="D206" s="220" t="s">
        <v>133</v>
      </c>
      <c r="E206" s="221" t="s">
        <v>504</v>
      </c>
      <c r="F206" s="222" t="s">
        <v>505</v>
      </c>
      <c r="G206" s="223" t="s">
        <v>194</v>
      </c>
      <c r="H206" s="224">
        <v>11.028000000000001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40</v>
      </c>
      <c r="O206" s="92"/>
      <c r="P206" s="230">
        <f>O206*H206</f>
        <v>0</v>
      </c>
      <c r="Q206" s="230">
        <v>0.13075999999999999</v>
      </c>
      <c r="R206" s="230">
        <f>Q206*H206</f>
        <v>1.4420212799999999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137</v>
      </c>
      <c r="AT206" s="232" t="s">
        <v>133</v>
      </c>
      <c r="AU206" s="232" t="s">
        <v>85</v>
      </c>
      <c r="AY206" s="18" t="s">
        <v>131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83</v>
      </c>
      <c r="BK206" s="233">
        <f>ROUND(I206*H206,2)</f>
        <v>0</v>
      </c>
      <c r="BL206" s="18" t="s">
        <v>137</v>
      </c>
      <c r="BM206" s="232" t="s">
        <v>506</v>
      </c>
    </row>
    <row r="207" s="2" customFormat="1">
      <c r="A207" s="39"/>
      <c r="B207" s="40"/>
      <c r="C207" s="41"/>
      <c r="D207" s="234" t="s">
        <v>139</v>
      </c>
      <c r="E207" s="41"/>
      <c r="F207" s="235" t="s">
        <v>507</v>
      </c>
      <c r="G207" s="41"/>
      <c r="H207" s="41"/>
      <c r="I207" s="236"/>
      <c r="J207" s="41"/>
      <c r="K207" s="41"/>
      <c r="L207" s="45"/>
      <c r="M207" s="237"/>
      <c r="N207" s="238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85</v>
      </c>
    </row>
    <row r="208" s="13" customFormat="1">
      <c r="A208" s="13"/>
      <c r="B208" s="239"/>
      <c r="C208" s="240"/>
      <c r="D208" s="234" t="s">
        <v>141</v>
      </c>
      <c r="E208" s="241" t="s">
        <v>1</v>
      </c>
      <c r="F208" s="242" t="s">
        <v>508</v>
      </c>
      <c r="G208" s="240"/>
      <c r="H208" s="241" t="s">
        <v>1</v>
      </c>
      <c r="I208" s="243"/>
      <c r="J208" s="240"/>
      <c r="K208" s="240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141</v>
      </c>
      <c r="AU208" s="248" t="s">
        <v>85</v>
      </c>
      <c r="AV208" s="13" t="s">
        <v>83</v>
      </c>
      <c r="AW208" s="13" t="s">
        <v>31</v>
      </c>
      <c r="AX208" s="13" t="s">
        <v>75</v>
      </c>
      <c r="AY208" s="248" t="s">
        <v>131</v>
      </c>
    </row>
    <row r="209" s="13" customFormat="1">
      <c r="A209" s="13"/>
      <c r="B209" s="239"/>
      <c r="C209" s="240"/>
      <c r="D209" s="234" t="s">
        <v>141</v>
      </c>
      <c r="E209" s="241" t="s">
        <v>1</v>
      </c>
      <c r="F209" s="242" t="s">
        <v>509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141</v>
      </c>
      <c r="AU209" s="248" t="s">
        <v>85</v>
      </c>
      <c r="AV209" s="13" t="s">
        <v>83</v>
      </c>
      <c r="AW209" s="13" t="s">
        <v>31</v>
      </c>
      <c r="AX209" s="13" t="s">
        <v>75</v>
      </c>
      <c r="AY209" s="248" t="s">
        <v>131</v>
      </c>
    </row>
    <row r="210" s="14" customFormat="1">
      <c r="A210" s="14"/>
      <c r="B210" s="249"/>
      <c r="C210" s="250"/>
      <c r="D210" s="234" t="s">
        <v>141</v>
      </c>
      <c r="E210" s="251" t="s">
        <v>1</v>
      </c>
      <c r="F210" s="252" t="s">
        <v>510</v>
      </c>
      <c r="G210" s="250"/>
      <c r="H210" s="253">
        <v>6.298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141</v>
      </c>
      <c r="AU210" s="259" t="s">
        <v>85</v>
      </c>
      <c r="AV210" s="14" t="s">
        <v>85</v>
      </c>
      <c r="AW210" s="14" t="s">
        <v>31</v>
      </c>
      <c r="AX210" s="14" t="s">
        <v>75</v>
      </c>
      <c r="AY210" s="259" t="s">
        <v>131</v>
      </c>
    </row>
    <row r="211" s="14" customFormat="1">
      <c r="A211" s="14"/>
      <c r="B211" s="249"/>
      <c r="C211" s="250"/>
      <c r="D211" s="234" t="s">
        <v>141</v>
      </c>
      <c r="E211" s="251" t="s">
        <v>1</v>
      </c>
      <c r="F211" s="252" t="s">
        <v>511</v>
      </c>
      <c r="G211" s="250"/>
      <c r="H211" s="253">
        <v>4.7300000000000004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141</v>
      </c>
      <c r="AU211" s="259" t="s">
        <v>85</v>
      </c>
      <c r="AV211" s="14" t="s">
        <v>85</v>
      </c>
      <c r="AW211" s="14" t="s">
        <v>31</v>
      </c>
      <c r="AX211" s="14" t="s">
        <v>75</v>
      </c>
      <c r="AY211" s="259" t="s">
        <v>131</v>
      </c>
    </row>
    <row r="212" s="15" customFormat="1">
      <c r="A212" s="15"/>
      <c r="B212" s="260"/>
      <c r="C212" s="261"/>
      <c r="D212" s="234" t="s">
        <v>141</v>
      </c>
      <c r="E212" s="262" t="s">
        <v>1</v>
      </c>
      <c r="F212" s="263" t="s">
        <v>144</v>
      </c>
      <c r="G212" s="261"/>
      <c r="H212" s="264">
        <v>11.028000000000001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141</v>
      </c>
      <c r="AU212" s="270" t="s">
        <v>85</v>
      </c>
      <c r="AV212" s="15" t="s">
        <v>137</v>
      </c>
      <c r="AW212" s="15" t="s">
        <v>31</v>
      </c>
      <c r="AX212" s="15" t="s">
        <v>83</v>
      </c>
      <c r="AY212" s="270" t="s">
        <v>131</v>
      </c>
    </row>
    <row r="213" s="2" customFormat="1" ht="33" customHeight="1">
      <c r="A213" s="39"/>
      <c r="B213" s="40"/>
      <c r="C213" s="220" t="s">
        <v>249</v>
      </c>
      <c r="D213" s="220" t="s">
        <v>133</v>
      </c>
      <c r="E213" s="221" t="s">
        <v>205</v>
      </c>
      <c r="F213" s="222" t="s">
        <v>206</v>
      </c>
      <c r="G213" s="223" t="s">
        <v>194</v>
      </c>
      <c r="H213" s="224">
        <v>160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40</v>
      </c>
      <c r="O213" s="92"/>
      <c r="P213" s="230">
        <f>O213*H213</f>
        <v>0</v>
      </c>
      <c r="Q213" s="230">
        <v>0.055059999999999998</v>
      </c>
      <c r="R213" s="230">
        <f>Q213*H213</f>
        <v>8.8095999999999997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137</v>
      </c>
      <c r="AT213" s="232" t="s">
        <v>133</v>
      </c>
      <c r="AU213" s="232" t="s">
        <v>85</v>
      </c>
      <c r="AY213" s="18" t="s">
        <v>131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83</v>
      </c>
      <c r="BK213" s="233">
        <f>ROUND(I213*H213,2)</f>
        <v>0</v>
      </c>
      <c r="BL213" s="18" t="s">
        <v>137</v>
      </c>
      <c r="BM213" s="232" t="s">
        <v>512</v>
      </c>
    </row>
    <row r="214" s="2" customFormat="1">
      <c r="A214" s="39"/>
      <c r="B214" s="40"/>
      <c r="C214" s="41"/>
      <c r="D214" s="234" t="s">
        <v>139</v>
      </c>
      <c r="E214" s="41"/>
      <c r="F214" s="235" t="s">
        <v>208</v>
      </c>
      <c r="G214" s="41"/>
      <c r="H214" s="41"/>
      <c r="I214" s="236"/>
      <c r="J214" s="41"/>
      <c r="K214" s="41"/>
      <c r="L214" s="45"/>
      <c r="M214" s="237"/>
      <c r="N214" s="23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139</v>
      </c>
      <c r="AU214" s="18" t="s">
        <v>85</v>
      </c>
    </row>
    <row r="215" s="13" customFormat="1">
      <c r="A215" s="13"/>
      <c r="B215" s="239"/>
      <c r="C215" s="240"/>
      <c r="D215" s="234" t="s">
        <v>141</v>
      </c>
      <c r="E215" s="241" t="s">
        <v>1</v>
      </c>
      <c r="F215" s="242" t="s">
        <v>513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141</v>
      </c>
      <c r="AU215" s="248" t="s">
        <v>85</v>
      </c>
      <c r="AV215" s="13" t="s">
        <v>83</v>
      </c>
      <c r="AW215" s="13" t="s">
        <v>31</v>
      </c>
      <c r="AX215" s="13" t="s">
        <v>75</v>
      </c>
      <c r="AY215" s="248" t="s">
        <v>131</v>
      </c>
    </row>
    <row r="216" s="14" customFormat="1">
      <c r="A216" s="14"/>
      <c r="B216" s="249"/>
      <c r="C216" s="250"/>
      <c r="D216" s="234" t="s">
        <v>141</v>
      </c>
      <c r="E216" s="251" t="s">
        <v>1</v>
      </c>
      <c r="F216" s="252" t="s">
        <v>514</v>
      </c>
      <c r="G216" s="250"/>
      <c r="H216" s="253">
        <v>80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141</v>
      </c>
      <c r="AU216" s="259" t="s">
        <v>85</v>
      </c>
      <c r="AV216" s="14" t="s">
        <v>85</v>
      </c>
      <c r="AW216" s="14" t="s">
        <v>31</v>
      </c>
      <c r="AX216" s="14" t="s">
        <v>75</v>
      </c>
      <c r="AY216" s="259" t="s">
        <v>131</v>
      </c>
    </row>
    <row r="217" s="14" customFormat="1">
      <c r="A217" s="14"/>
      <c r="B217" s="249"/>
      <c r="C217" s="250"/>
      <c r="D217" s="234" t="s">
        <v>141</v>
      </c>
      <c r="E217" s="251" t="s">
        <v>1</v>
      </c>
      <c r="F217" s="252" t="s">
        <v>515</v>
      </c>
      <c r="G217" s="250"/>
      <c r="H217" s="253">
        <v>80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141</v>
      </c>
      <c r="AU217" s="259" t="s">
        <v>85</v>
      </c>
      <c r="AV217" s="14" t="s">
        <v>85</v>
      </c>
      <c r="AW217" s="14" t="s">
        <v>31</v>
      </c>
      <c r="AX217" s="14" t="s">
        <v>75</v>
      </c>
      <c r="AY217" s="259" t="s">
        <v>131</v>
      </c>
    </row>
    <row r="218" s="15" customFormat="1">
      <c r="A218" s="15"/>
      <c r="B218" s="260"/>
      <c r="C218" s="261"/>
      <c r="D218" s="234" t="s">
        <v>141</v>
      </c>
      <c r="E218" s="262" t="s">
        <v>1</v>
      </c>
      <c r="F218" s="263" t="s">
        <v>144</v>
      </c>
      <c r="G218" s="261"/>
      <c r="H218" s="264">
        <v>160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141</v>
      </c>
      <c r="AU218" s="270" t="s">
        <v>85</v>
      </c>
      <c r="AV218" s="15" t="s">
        <v>137</v>
      </c>
      <c r="AW218" s="15" t="s">
        <v>31</v>
      </c>
      <c r="AX218" s="15" t="s">
        <v>83</v>
      </c>
      <c r="AY218" s="270" t="s">
        <v>131</v>
      </c>
    </row>
    <row r="219" s="12" customFormat="1" ht="22.8" customHeight="1">
      <c r="A219" s="12"/>
      <c r="B219" s="204"/>
      <c r="C219" s="205"/>
      <c r="D219" s="206" t="s">
        <v>74</v>
      </c>
      <c r="E219" s="218" t="s">
        <v>217</v>
      </c>
      <c r="F219" s="218" t="s">
        <v>218</v>
      </c>
      <c r="G219" s="205"/>
      <c r="H219" s="205"/>
      <c r="I219" s="208"/>
      <c r="J219" s="219">
        <f>BK219</f>
        <v>0</v>
      </c>
      <c r="K219" s="205"/>
      <c r="L219" s="210"/>
      <c r="M219" s="211"/>
      <c r="N219" s="212"/>
      <c r="O219" s="212"/>
      <c r="P219" s="213">
        <f>SUM(P220:P316)</f>
        <v>0</v>
      </c>
      <c r="Q219" s="212"/>
      <c r="R219" s="213">
        <f>SUM(R220:R316)</f>
        <v>4.7550239999999997</v>
      </c>
      <c r="S219" s="212"/>
      <c r="T219" s="214">
        <f>SUM(T220:T316)</f>
        <v>13.747643999999999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5" t="s">
        <v>83</v>
      </c>
      <c r="AT219" s="216" t="s">
        <v>74</v>
      </c>
      <c r="AU219" s="216" t="s">
        <v>83</v>
      </c>
      <c r="AY219" s="215" t="s">
        <v>131</v>
      </c>
      <c r="BK219" s="217">
        <f>SUM(BK220:BK316)</f>
        <v>0</v>
      </c>
    </row>
    <row r="220" s="2" customFormat="1" ht="33" customHeight="1">
      <c r="A220" s="39"/>
      <c r="B220" s="40"/>
      <c r="C220" s="220" t="s">
        <v>150</v>
      </c>
      <c r="D220" s="220" t="s">
        <v>133</v>
      </c>
      <c r="E220" s="221" t="s">
        <v>516</v>
      </c>
      <c r="F220" s="222" t="s">
        <v>517</v>
      </c>
      <c r="G220" s="223" t="s">
        <v>518</v>
      </c>
      <c r="H220" s="224">
        <v>320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40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137</v>
      </c>
      <c r="AT220" s="232" t="s">
        <v>133</v>
      </c>
      <c r="AU220" s="232" t="s">
        <v>85</v>
      </c>
      <c r="AY220" s="18" t="s">
        <v>131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83</v>
      </c>
      <c r="BK220" s="233">
        <f>ROUND(I220*H220,2)</f>
        <v>0</v>
      </c>
      <c r="BL220" s="18" t="s">
        <v>137</v>
      </c>
      <c r="BM220" s="232" t="s">
        <v>519</v>
      </c>
    </row>
    <row r="221" s="2" customFormat="1">
      <c r="A221" s="39"/>
      <c r="B221" s="40"/>
      <c r="C221" s="41"/>
      <c r="D221" s="234" t="s">
        <v>139</v>
      </c>
      <c r="E221" s="41"/>
      <c r="F221" s="235" t="s">
        <v>517</v>
      </c>
      <c r="G221" s="41"/>
      <c r="H221" s="41"/>
      <c r="I221" s="236"/>
      <c r="J221" s="41"/>
      <c r="K221" s="41"/>
      <c r="L221" s="45"/>
      <c r="M221" s="237"/>
      <c r="N221" s="238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139</v>
      </c>
      <c r="AU221" s="18" t="s">
        <v>85</v>
      </c>
    </row>
    <row r="222" s="13" customFormat="1">
      <c r="A222" s="13"/>
      <c r="B222" s="239"/>
      <c r="C222" s="240"/>
      <c r="D222" s="234" t="s">
        <v>141</v>
      </c>
      <c r="E222" s="241" t="s">
        <v>1</v>
      </c>
      <c r="F222" s="242" t="s">
        <v>520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141</v>
      </c>
      <c r="AU222" s="248" t="s">
        <v>85</v>
      </c>
      <c r="AV222" s="13" t="s">
        <v>83</v>
      </c>
      <c r="AW222" s="13" t="s">
        <v>31</v>
      </c>
      <c r="AX222" s="13" t="s">
        <v>75</v>
      </c>
      <c r="AY222" s="248" t="s">
        <v>131</v>
      </c>
    </row>
    <row r="223" s="13" customFormat="1">
      <c r="A223" s="13"/>
      <c r="B223" s="239"/>
      <c r="C223" s="240"/>
      <c r="D223" s="234" t="s">
        <v>141</v>
      </c>
      <c r="E223" s="241" t="s">
        <v>1</v>
      </c>
      <c r="F223" s="242" t="s">
        <v>521</v>
      </c>
      <c r="G223" s="240"/>
      <c r="H223" s="241" t="s">
        <v>1</v>
      </c>
      <c r="I223" s="243"/>
      <c r="J223" s="240"/>
      <c r="K223" s="240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141</v>
      </c>
      <c r="AU223" s="248" t="s">
        <v>85</v>
      </c>
      <c r="AV223" s="13" t="s">
        <v>83</v>
      </c>
      <c r="AW223" s="13" t="s">
        <v>31</v>
      </c>
      <c r="AX223" s="13" t="s">
        <v>75</v>
      </c>
      <c r="AY223" s="248" t="s">
        <v>131</v>
      </c>
    </row>
    <row r="224" s="13" customFormat="1">
      <c r="A224" s="13"/>
      <c r="B224" s="239"/>
      <c r="C224" s="240"/>
      <c r="D224" s="234" t="s">
        <v>141</v>
      </c>
      <c r="E224" s="241" t="s">
        <v>1</v>
      </c>
      <c r="F224" s="242" t="s">
        <v>522</v>
      </c>
      <c r="G224" s="240"/>
      <c r="H224" s="241" t="s">
        <v>1</v>
      </c>
      <c r="I224" s="243"/>
      <c r="J224" s="240"/>
      <c r="K224" s="240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141</v>
      </c>
      <c r="AU224" s="248" t="s">
        <v>85</v>
      </c>
      <c r="AV224" s="13" t="s">
        <v>83</v>
      </c>
      <c r="AW224" s="13" t="s">
        <v>31</v>
      </c>
      <c r="AX224" s="13" t="s">
        <v>75</v>
      </c>
      <c r="AY224" s="248" t="s">
        <v>131</v>
      </c>
    </row>
    <row r="225" s="13" customFormat="1">
      <c r="A225" s="13"/>
      <c r="B225" s="239"/>
      <c r="C225" s="240"/>
      <c r="D225" s="234" t="s">
        <v>141</v>
      </c>
      <c r="E225" s="241" t="s">
        <v>1</v>
      </c>
      <c r="F225" s="242" t="s">
        <v>523</v>
      </c>
      <c r="G225" s="240"/>
      <c r="H225" s="241" t="s">
        <v>1</v>
      </c>
      <c r="I225" s="243"/>
      <c r="J225" s="240"/>
      <c r="K225" s="240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141</v>
      </c>
      <c r="AU225" s="248" t="s">
        <v>85</v>
      </c>
      <c r="AV225" s="13" t="s">
        <v>83</v>
      </c>
      <c r="AW225" s="13" t="s">
        <v>31</v>
      </c>
      <c r="AX225" s="13" t="s">
        <v>75</v>
      </c>
      <c r="AY225" s="248" t="s">
        <v>131</v>
      </c>
    </row>
    <row r="226" s="13" customFormat="1">
      <c r="A226" s="13"/>
      <c r="B226" s="239"/>
      <c r="C226" s="240"/>
      <c r="D226" s="234" t="s">
        <v>141</v>
      </c>
      <c r="E226" s="241" t="s">
        <v>1</v>
      </c>
      <c r="F226" s="242" t="s">
        <v>524</v>
      </c>
      <c r="G226" s="240"/>
      <c r="H226" s="241" t="s">
        <v>1</v>
      </c>
      <c r="I226" s="243"/>
      <c r="J226" s="240"/>
      <c r="K226" s="240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141</v>
      </c>
      <c r="AU226" s="248" t="s">
        <v>85</v>
      </c>
      <c r="AV226" s="13" t="s">
        <v>83</v>
      </c>
      <c r="AW226" s="13" t="s">
        <v>31</v>
      </c>
      <c r="AX226" s="13" t="s">
        <v>75</v>
      </c>
      <c r="AY226" s="248" t="s">
        <v>131</v>
      </c>
    </row>
    <row r="227" s="14" customFormat="1">
      <c r="A227" s="14"/>
      <c r="B227" s="249"/>
      <c r="C227" s="250"/>
      <c r="D227" s="234" t="s">
        <v>141</v>
      </c>
      <c r="E227" s="251" t="s">
        <v>1</v>
      </c>
      <c r="F227" s="252" t="s">
        <v>525</v>
      </c>
      <c r="G227" s="250"/>
      <c r="H227" s="253">
        <v>160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141</v>
      </c>
      <c r="AU227" s="259" t="s">
        <v>85</v>
      </c>
      <c r="AV227" s="14" t="s">
        <v>85</v>
      </c>
      <c r="AW227" s="14" t="s">
        <v>31</v>
      </c>
      <c r="AX227" s="14" t="s">
        <v>75</v>
      </c>
      <c r="AY227" s="259" t="s">
        <v>131</v>
      </c>
    </row>
    <row r="228" s="14" customFormat="1">
      <c r="A228" s="14"/>
      <c r="B228" s="249"/>
      <c r="C228" s="250"/>
      <c r="D228" s="234" t="s">
        <v>141</v>
      </c>
      <c r="E228" s="251" t="s">
        <v>1</v>
      </c>
      <c r="F228" s="252" t="s">
        <v>526</v>
      </c>
      <c r="G228" s="250"/>
      <c r="H228" s="253">
        <v>160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141</v>
      </c>
      <c r="AU228" s="259" t="s">
        <v>85</v>
      </c>
      <c r="AV228" s="14" t="s">
        <v>85</v>
      </c>
      <c r="AW228" s="14" t="s">
        <v>31</v>
      </c>
      <c r="AX228" s="14" t="s">
        <v>75</v>
      </c>
      <c r="AY228" s="259" t="s">
        <v>131</v>
      </c>
    </row>
    <row r="229" s="15" customFormat="1">
      <c r="A229" s="15"/>
      <c r="B229" s="260"/>
      <c r="C229" s="261"/>
      <c r="D229" s="234" t="s">
        <v>141</v>
      </c>
      <c r="E229" s="262" t="s">
        <v>1</v>
      </c>
      <c r="F229" s="263" t="s">
        <v>144</v>
      </c>
      <c r="G229" s="261"/>
      <c r="H229" s="264">
        <v>320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141</v>
      </c>
      <c r="AU229" s="270" t="s">
        <v>85</v>
      </c>
      <c r="AV229" s="15" t="s">
        <v>137</v>
      </c>
      <c r="AW229" s="15" t="s">
        <v>31</v>
      </c>
      <c r="AX229" s="15" t="s">
        <v>83</v>
      </c>
      <c r="AY229" s="270" t="s">
        <v>131</v>
      </c>
    </row>
    <row r="230" s="2" customFormat="1" ht="24.15" customHeight="1">
      <c r="A230" s="39"/>
      <c r="B230" s="40"/>
      <c r="C230" s="220" t="s">
        <v>8</v>
      </c>
      <c r="D230" s="220" t="s">
        <v>133</v>
      </c>
      <c r="E230" s="221" t="s">
        <v>219</v>
      </c>
      <c r="F230" s="222" t="s">
        <v>220</v>
      </c>
      <c r="G230" s="223" t="s">
        <v>194</v>
      </c>
      <c r="H230" s="224">
        <v>384.80000000000001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40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137</v>
      </c>
      <c r="AT230" s="232" t="s">
        <v>133</v>
      </c>
      <c r="AU230" s="232" t="s">
        <v>85</v>
      </c>
      <c r="AY230" s="18" t="s">
        <v>131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83</v>
      </c>
      <c r="BK230" s="233">
        <f>ROUND(I230*H230,2)</f>
        <v>0</v>
      </c>
      <c r="BL230" s="18" t="s">
        <v>137</v>
      </c>
      <c r="BM230" s="232" t="s">
        <v>527</v>
      </c>
    </row>
    <row r="231" s="2" customFormat="1">
      <c r="A231" s="39"/>
      <c r="B231" s="40"/>
      <c r="C231" s="41"/>
      <c r="D231" s="234" t="s">
        <v>139</v>
      </c>
      <c r="E231" s="41"/>
      <c r="F231" s="235" t="s">
        <v>222</v>
      </c>
      <c r="G231" s="41"/>
      <c r="H231" s="41"/>
      <c r="I231" s="236"/>
      <c r="J231" s="41"/>
      <c r="K231" s="41"/>
      <c r="L231" s="45"/>
      <c r="M231" s="237"/>
      <c r="N231" s="238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139</v>
      </c>
      <c r="AU231" s="18" t="s">
        <v>85</v>
      </c>
    </row>
    <row r="232" s="13" customFormat="1">
      <c r="A232" s="13"/>
      <c r="B232" s="239"/>
      <c r="C232" s="240"/>
      <c r="D232" s="234" t="s">
        <v>141</v>
      </c>
      <c r="E232" s="241" t="s">
        <v>1</v>
      </c>
      <c r="F232" s="242" t="s">
        <v>528</v>
      </c>
      <c r="G232" s="240"/>
      <c r="H232" s="241" t="s">
        <v>1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141</v>
      </c>
      <c r="AU232" s="248" t="s">
        <v>85</v>
      </c>
      <c r="AV232" s="13" t="s">
        <v>83</v>
      </c>
      <c r="AW232" s="13" t="s">
        <v>31</v>
      </c>
      <c r="AX232" s="13" t="s">
        <v>75</v>
      </c>
      <c r="AY232" s="248" t="s">
        <v>131</v>
      </c>
    </row>
    <row r="233" s="14" customFormat="1">
      <c r="A233" s="14"/>
      <c r="B233" s="249"/>
      <c r="C233" s="250"/>
      <c r="D233" s="234" t="s">
        <v>141</v>
      </c>
      <c r="E233" s="251" t="s">
        <v>1</v>
      </c>
      <c r="F233" s="252" t="s">
        <v>525</v>
      </c>
      <c r="G233" s="250"/>
      <c r="H233" s="253">
        <v>160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141</v>
      </c>
      <c r="AU233" s="259" t="s">
        <v>85</v>
      </c>
      <c r="AV233" s="14" t="s">
        <v>85</v>
      </c>
      <c r="AW233" s="14" t="s">
        <v>31</v>
      </c>
      <c r="AX233" s="14" t="s">
        <v>75</v>
      </c>
      <c r="AY233" s="259" t="s">
        <v>131</v>
      </c>
    </row>
    <row r="234" s="14" customFormat="1">
      <c r="A234" s="14"/>
      <c r="B234" s="249"/>
      <c r="C234" s="250"/>
      <c r="D234" s="234" t="s">
        <v>141</v>
      </c>
      <c r="E234" s="251" t="s">
        <v>1</v>
      </c>
      <c r="F234" s="252" t="s">
        <v>526</v>
      </c>
      <c r="G234" s="250"/>
      <c r="H234" s="253">
        <v>160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141</v>
      </c>
      <c r="AU234" s="259" t="s">
        <v>85</v>
      </c>
      <c r="AV234" s="14" t="s">
        <v>85</v>
      </c>
      <c r="AW234" s="14" t="s">
        <v>31</v>
      </c>
      <c r="AX234" s="14" t="s">
        <v>75</v>
      </c>
      <c r="AY234" s="259" t="s">
        <v>131</v>
      </c>
    </row>
    <row r="235" s="14" customFormat="1">
      <c r="A235" s="14"/>
      <c r="B235" s="249"/>
      <c r="C235" s="250"/>
      <c r="D235" s="234" t="s">
        <v>141</v>
      </c>
      <c r="E235" s="251" t="s">
        <v>1</v>
      </c>
      <c r="F235" s="252" t="s">
        <v>529</v>
      </c>
      <c r="G235" s="250"/>
      <c r="H235" s="253">
        <v>64.799999999999997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141</v>
      </c>
      <c r="AU235" s="259" t="s">
        <v>85</v>
      </c>
      <c r="AV235" s="14" t="s">
        <v>85</v>
      </c>
      <c r="AW235" s="14" t="s">
        <v>31</v>
      </c>
      <c r="AX235" s="14" t="s">
        <v>75</v>
      </c>
      <c r="AY235" s="259" t="s">
        <v>131</v>
      </c>
    </row>
    <row r="236" s="15" customFormat="1">
      <c r="A236" s="15"/>
      <c r="B236" s="260"/>
      <c r="C236" s="261"/>
      <c r="D236" s="234" t="s">
        <v>141</v>
      </c>
      <c r="E236" s="262" t="s">
        <v>1</v>
      </c>
      <c r="F236" s="263" t="s">
        <v>144</v>
      </c>
      <c r="G236" s="261"/>
      <c r="H236" s="264">
        <v>384.80000000000001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0" t="s">
        <v>141</v>
      </c>
      <c r="AU236" s="270" t="s">
        <v>85</v>
      </c>
      <c r="AV236" s="15" t="s">
        <v>137</v>
      </c>
      <c r="AW236" s="15" t="s">
        <v>31</v>
      </c>
      <c r="AX236" s="15" t="s">
        <v>83</v>
      </c>
      <c r="AY236" s="270" t="s">
        <v>131</v>
      </c>
    </row>
    <row r="237" s="2" customFormat="1" ht="21.75" customHeight="1">
      <c r="A237" s="39"/>
      <c r="B237" s="40"/>
      <c r="C237" s="220" t="s">
        <v>261</v>
      </c>
      <c r="D237" s="220" t="s">
        <v>133</v>
      </c>
      <c r="E237" s="221" t="s">
        <v>228</v>
      </c>
      <c r="F237" s="222" t="s">
        <v>229</v>
      </c>
      <c r="G237" s="223" t="s">
        <v>194</v>
      </c>
      <c r="H237" s="224">
        <v>406.85500000000002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40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137</v>
      </c>
      <c r="AT237" s="232" t="s">
        <v>133</v>
      </c>
      <c r="AU237" s="232" t="s">
        <v>85</v>
      </c>
      <c r="AY237" s="18" t="s">
        <v>131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83</v>
      </c>
      <c r="BK237" s="233">
        <f>ROUND(I237*H237,2)</f>
        <v>0</v>
      </c>
      <c r="BL237" s="18" t="s">
        <v>137</v>
      </c>
      <c r="BM237" s="232" t="s">
        <v>530</v>
      </c>
    </row>
    <row r="238" s="2" customFormat="1">
      <c r="A238" s="39"/>
      <c r="B238" s="40"/>
      <c r="C238" s="41"/>
      <c r="D238" s="234" t="s">
        <v>139</v>
      </c>
      <c r="E238" s="41"/>
      <c r="F238" s="235" t="s">
        <v>231</v>
      </c>
      <c r="G238" s="41"/>
      <c r="H238" s="41"/>
      <c r="I238" s="236"/>
      <c r="J238" s="41"/>
      <c r="K238" s="41"/>
      <c r="L238" s="45"/>
      <c r="M238" s="237"/>
      <c r="N238" s="238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139</v>
      </c>
      <c r="AU238" s="18" t="s">
        <v>85</v>
      </c>
    </row>
    <row r="239" s="13" customFormat="1">
      <c r="A239" s="13"/>
      <c r="B239" s="239"/>
      <c r="C239" s="240"/>
      <c r="D239" s="234" t="s">
        <v>141</v>
      </c>
      <c r="E239" s="241" t="s">
        <v>1</v>
      </c>
      <c r="F239" s="242" t="s">
        <v>528</v>
      </c>
      <c r="G239" s="240"/>
      <c r="H239" s="241" t="s">
        <v>1</v>
      </c>
      <c r="I239" s="243"/>
      <c r="J239" s="240"/>
      <c r="K239" s="240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141</v>
      </c>
      <c r="AU239" s="248" t="s">
        <v>85</v>
      </c>
      <c r="AV239" s="13" t="s">
        <v>83</v>
      </c>
      <c r="AW239" s="13" t="s">
        <v>31</v>
      </c>
      <c r="AX239" s="13" t="s">
        <v>75</v>
      </c>
      <c r="AY239" s="248" t="s">
        <v>131</v>
      </c>
    </row>
    <row r="240" s="14" customFormat="1">
      <c r="A240" s="14"/>
      <c r="B240" s="249"/>
      <c r="C240" s="250"/>
      <c r="D240" s="234" t="s">
        <v>141</v>
      </c>
      <c r="E240" s="251" t="s">
        <v>1</v>
      </c>
      <c r="F240" s="252" t="s">
        <v>525</v>
      </c>
      <c r="G240" s="250"/>
      <c r="H240" s="253">
        <v>160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141</v>
      </c>
      <c r="AU240" s="259" t="s">
        <v>85</v>
      </c>
      <c r="AV240" s="14" t="s">
        <v>85</v>
      </c>
      <c r="AW240" s="14" t="s">
        <v>31</v>
      </c>
      <c r="AX240" s="14" t="s">
        <v>75</v>
      </c>
      <c r="AY240" s="259" t="s">
        <v>131</v>
      </c>
    </row>
    <row r="241" s="14" customFormat="1">
      <c r="A241" s="14"/>
      <c r="B241" s="249"/>
      <c r="C241" s="250"/>
      <c r="D241" s="234" t="s">
        <v>141</v>
      </c>
      <c r="E241" s="251" t="s">
        <v>1</v>
      </c>
      <c r="F241" s="252" t="s">
        <v>526</v>
      </c>
      <c r="G241" s="250"/>
      <c r="H241" s="253">
        <v>160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141</v>
      </c>
      <c r="AU241" s="259" t="s">
        <v>85</v>
      </c>
      <c r="AV241" s="14" t="s">
        <v>85</v>
      </c>
      <c r="AW241" s="14" t="s">
        <v>31</v>
      </c>
      <c r="AX241" s="14" t="s">
        <v>75</v>
      </c>
      <c r="AY241" s="259" t="s">
        <v>131</v>
      </c>
    </row>
    <row r="242" s="14" customFormat="1">
      <c r="A242" s="14"/>
      <c r="B242" s="249"/>
      <c r="C242" s="250"/>
      <c r="D242" s="234" t="s">
        <v>141</v>
      </c>
      <c r="E242" s="251" t="s">
        <v>1</v>
      </c>
      <c r="F242" s="252" t="s">
        <v>529</v>
      </c>
      <c r="G242" s="250"/>
      <c r="H242" s="253">
        <v>64.799999999999997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141</v>
      </c>
      <c r="AU242" s="259" t="s">
        <v>85</v>
      </c>
      <c r="AV242" s="14" t="s">
        <v>85</v>
      </c>
      <c r="AW242" s="14" t="s">
        <v>31</v>
      </c>
      <c r="AX242" s="14" t="s">
        <v>75</v>
      </c>
      <c r="AY242" s="259" t="s">
        <v>131</v>
      </c>
    </row>
    <row r="243" s="14" customFormat="1">
      <c r="A243" s="14"/>
      <c r="B243" s="249"/>
      <c r="C243" s="250"/>
      <c r="D243" s="234" t="s">
        <v>141</v>
      </c>
      <c r="E243" s="251" t="s">
        <v>1</v>
      </c>
      <c r="F243" s="252" t="s">
        <v>531</v>
      </c>
      <c r="G243" s="250"/>
      <c r="H243" s="253">
        <v>12.595000000000001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141</v>
      </c>
      <c r="AU243" s="259" t="s">
        <v>85</v>
      </c>
      <c r="AV243" s="14" t="s">
        <v>85</v>
      </c>
      <c r="AW243" s="14" t="s">
        <v>31</v>
      </c>
      <c r="AX243" s="14" t="s">
        <v>75</v>
      </c>
      <c r="AY243" s="259" t="s">
        <v>131</v>
      </c>
    </row>
    <row r="244" s="14" customFormat="1">
      <c r="A244" s="14"/>
      <c r="B244" s="249"/>
      <c r="C244" s="250"/>
      <c r="D244" s="234" t="s">
        <v>141</v>
      </c>
      <c r="E244" s="251" t="s">
        <v>1</v>
      </c>
      <c r="F244" s="252" t="s">
        <v>532</v>
      </c>
      <c r="G244" s="250"/>
      <c r="H244" s="253">
        <v>9.4600000000000009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141</v>
      </c>
      <c r="AU244" s="259" t="s">
        <v>85</v>
      </c>
      <c r="AV244" s="14" t="s">
        <v>85</v>
      </c>
      <c r="AW244" s="14" t="s">
        <v>31</v>
      </c>
      <c r="AX244" s="14" t="s">
        <v>75</v>
      </c>
      <c r="AY244" s="259" t="s">
        <v>131</v>
      </c>
    </row>
    <row r="245" s="15" customFormat="1">
      <c r="A245" s="15"/>
      <c r="B245" s="260"/>
      <c r="C245" s="261"/>
      <c r="D245" s="234" t="s">
        <v>141</v>
      </c>
      <c r="E245" s="262" t="s">
        <v>1</v>
      </c>
      <c r="F245" s="263" t="s">
        <v>144</v>
      </c>
      <c r="G245" s="261"/>
      <c r="H245" s="264">
        <v>406.85500000000002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0" t="s">
        <v>141</v>
      </c>
      <c r="AU245" s="270" t="s">
        <v>85</v>
      </c>
      <c r="AV245" s="15" t="s">
        <v>137</v>
      </c>
      <c r="AW245" s="15" t="s">
        <v>31</v>
      </c>
      <c r="AX245" s="15" t="s">
        <v>83</v>
      </c>
      <c r="AY245" s="270" t="s">
        <v>131</v>
      </c>
    </row>
    <row r="246" s="2" customFormat="1" ht="24.15" customHeight="1">
      <c r="A246" s="39"/>
      <c r="B246" s="40"/>
      <c r="C246" s="220" t="s">
        <v>268</v>
      </c>
      <c r="D246" s="220" t="s">
        <v>133</v>
      </c>
      <c r="E246" s="221" t="s">
        <v>239</v>
      </c>
      <c r="F246" s="222" t="s">
        <v>240</v>
      </c>
      <c r="G246" s="223" t="s">
        <v>194</v>
      </c>
      <c r="H246" s="224">
        <v>160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40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0.017999999999999999</v>
      </c>
      <c r="T246" s="231">
        <f>S246*H246</f>
        <v>2.8799999999999999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137</v>
      </c>
      <c r="AT246" s="232" t="s">
        <v>133</v>
      </c>
      <c r="AU246" s="232" t="s">
        <v>85</v>
      </c>
      <c r="AY246" s="18" t="s">
        <v>131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83</v>
      </c>
      <c r="BK246" s="233">
        <f>ROUND(I246*H246,2)</f>
        <v>0</v>
      </c>
      <c r="BL246" s="18" t="s">
        <v>137</v>
      </c>
      <c r="BM246" s="232" t="s">
        <v>533</v>
      </c>
    </row>
    <row r="247" s="2" customFormat="1">
      <c r="A247" s="39"/>
      <c r="B247" s="40"/>
      <c r="C247" s="41"/>
      <c r="D247" s="234" t="s">
        <v>139</v>
      </c>
      <c r="E247" s="41"/>
      <c r="F247" s="235" t="s">
        <v>242</v>
      </c>
      <c r="G247" s="41"/>
      <c r="H247" s="41"/>
      <c r="I247" s="236"/>
      <c r="J247" s="41"/>
      <c r="K247" s="41"/>
      <c r="L247" s="45"/>
      <c r="M247" s="237"/>
      <c r="N247" s="238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139</v>
      </c>
      <c r="AU247" s="18" t="s">
        <v>85</v>
      </c>
    </row>
    <row r="248" s="13" customFormat="1">
      <c r="A248" s="13"/>
      <c r="B248" s="239"/>
      <c r="C248" s="240"/>
      <c r="D248" s="234" t="s">
        <v>141</v>
      </c>
      <c r="E248" s="241" t="s">
        <v>1</v>
      </c>
      <c r="F248" s="242" t="s">
        <v>513</v>
      </c>
      <c r="G248" s="240"/>
      <c r="H248" s="241" t="s">
        <v>1</v>
      </c>
      <c r="I248" s="243"/>
      <c r="J248" s="240"/>
      <c r="K248" s="240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141</v>
      </c>
      <c r="AU248" s="248" t="s">
        <v>85</v>
      </c>
      <c r="AV248" s="13" t="s">
        <v>83</v>
      </c>
      <c r="AW248" s="13" t="s">
        <v>31</v>
      </c>
      <c r="AX248" s="13" t="s">
        <v>75</v>
      </c>
      <c r="AY248" s="248" t="s">
        <v>131</v>
      </c>
    </row>
    <row r="249" s="14" customFormat="1">
      <c r="A249" s="14"/>
      <c r="B249" s="249"/>
      <c r="C249" s="250"/>
      <c r="D249" s="234" t="s">
        <v>141</v>
      </c>
      <c r="E249" s="251" t="s">
        <v>1</v>
      </c>
      <c r="F249" s="252" t="s">
        <v>514</v>
      </c>
      <c r="G249" s="250"/>
      <c r="H249" s="253">
        <v>80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141</v>
      </c>
      <c r="AU249" s="259" t="s">
        <v>85</v>
      </c>
      <c r="AV249" s="14" t="s">
        <v>85</v>
      </c>
      <c r="AW249" s="14" t="s">
        <v>31</v>
      </c>
      <c r="AX249" s="14" t="s">
        <v>75</v>
      </c>
      <c r="AY249" s="259" t="s">
        <v>131</v>
      </c>
    </row>
    <row r="250" s="14" customFormat="1">
      <c r="A250" s="14"/>
      <c r="B250" s="249"/>
      <c r="C250" s="250"/>
      <c r="D250" s="234" t="s">
        <v>141</v>
      </c>
      <c r="E250" s="251" t="s">
        <v>1</v>
      </c>
      <c r="F250" s="252" t="s">
        <v>515</v>
      </c>
      <c r="G250" s="250"/>
      <c r="H250" s="253">
        <v>80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141</v>
      </c>
      <c r="AU250" s="259" t="s">
        <v>85</v>
      </c>
      <c r="AV250" s="14" t="s">
        <v>85</v>
      </c>
      <c r="AW250" s="14" t="s">
        <v>31</v>
      </c>
      <c r="AX250" s="14" t="s">
        <v>75</v>
      </c>
      <c r="AY250" s="259" t="s">
        <v>131</v>
      </c>
    </row>
    <row r="251" s="15" customFormat="1">
      <c r="A251" s="15"/>
      <c r="B251" s="260"/>
      <c r="C251" s="261"/>
      <c r="D251" s="234" t="s">
        <v>141</v>
      </c>
      <c r="E251" s="262" t="s">
        <v>1</v>
      </c>
      <c r="F251" s="263" t="s">
        <v>144</v>
      </c>
      <c r="G251" s="261"/>
      <c r="H251" s="264">
        <v>160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141</v>
      </c>
      <c r="AU251" s="270" t="s">
        <v>85</v>
      </c>
      <c r="AV251" s="15" t="s">
        <v>137</v>
      </c>
      <c r="AW251" s="15" t="s">
        <v>31</v>
      </c>
      <c r="AX251" s="15" t="s">
        <v>83</v>
      </c>
      <c r="AY251" s="270" t="s">
        <v>131</v>
      </c>
    </row>
    <row r="252" s="2" customFormat="1" ht="24.15" customHeight="1">
      <c r="A252" s="39"/>
      <c r="B252" s="40"/>
      <c r="C252" s="220" t="s">
        <v>274</v>
      </c>
      <c r="D252" s="220" t="s">
        <v>133</v>
      </c>
      <c r="E252" s="221" t="s">
        <v>534</v>
      </c>
      <c r="F252" s="222" t="s">
        <v>535</v>
      </c>
      <c r="G252" s="223" t="s">
        <v>194</v>
      </c>
      <c r="H252" s="224">
        <v>11.028000000000001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40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0.023</v>
      </c>
      <c r="T252" s="231">
        <f>S252*H252</f>
        <v>0.25364399999999998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137</v>
      </c>
      <c r="AT252" s="232" t="s">
        <v>133</v>
      </c>
      <c r="AU252" s="232" t="s">
        <v>85</v>
      </c>
      <c r="AY252" s="18" t="s">
        <v>131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83</v>
      </c>
      <c r="BK252" s="233">
        <f>ROUND(I252*H252,2)</f>
        <v>0</v>
      </c>
      <c r="BL252" s="18" t="s">
        <v>137</v>
      </c>
      <c r="BM252" s="232" t="s">
        <v>536</v>
      </c>
    </row>
    <row r="253" s="2" customFormat="1">
      <c r="A253" s="39"/>
      <c r="B253" s="40"/>
      <c r="C253" s="41"/>
      <c r="D253" s="234" t="s">
        <v>139</v>
      </c>
      <c r="E253" s="41"/>
      <c r="F253" s="235" t="s">
        <v>537</v>
      </c>
      <c r="G253" s="41"/>
      <c r="H253" s="41"/>
      <c r="I253" s="236"/>
      <c r="J253" s="41"/>
      <c r="K253" s="41"/>
      <c r="L253" s="45"/>
      <c r="M253" s="237"/>
      <c r="N253" s="238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139</v>
      </c>
      <c r="AU253" s="18" t="s">
        <v>85</v>
      </c>
    </row>
    <row r="254" s="13" customFormat="1">
      <c r="A254" s="13"/>
      <c r="B254" s="239"/>
      <c r="C254" s="240"/>
      <c r="D254" s="234" t="s">
        <v>141</v>
      </c>
      <c r="E254" s="241" t="s">
        <v>1</v>
      </c>
      <c r="F254" s="242" t="s">
        <v>508</v>
      </c>
      <c r="G254" s="240"/>
      <c r="H254" s="241" t="s">
        <v>1</v>
      </c>
      <c r="I254" s="243"/>
      <c r="J254" s="240"/>
      <c r="K254" s="240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141</v>
      </c>
      <c r="AU254" s="248" t="s">
        <v>85</v>
      </c>
      <c r="AV254" s="13" t="s">
        <v>83</v>
      </c>
      <c r="AW254" s="13" t="s">
        <v>31</v>
      </c>
      <c r="AX254" s="13" t="s">
        <v>75</v>
      </c>
      <c r="AY254" s="248" t="s">
        <v>131</v>
      </c>
    </row>
    <row r="255" s="13" customFormat="1">
      <c r="A255" s="13"/>
      <c r="B255" s="239"/>
      <c r="C255" s="240"/>
      <c r="D255" s="234" t="s">
        <v>141</v>
      </c>
      <c r="E255" s="241" t="s">
        <v>1</v>
      </c>
      <c r="F255" s="242" t="s">
        <v>509</v>
      </c>
      <c r="G255" s="240"/>
      <c r="H255" s="241" t="s">
        <v>1</v>
      </c>
      <c r="I255" s="243"/>
      <c r="J255" s="240"/>
      <c r="K255" s="240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141</v>
      </c>
      <c r="AU255" s="248" t="s">
        <v>85</v>
      </c>
      <c r="AV255" s="13" t="s">
        <v>83</v>
      </c>
      <c r="AW255" s="13" t="s">
        <v>31</v>
      </c>
      <c r="AX255" s="13" t="s">
        <v>75</v>
      </c>
      <c r="AY255" s="248" t="s">
        <v>131</v>
      </c>
    </row>
    <row r="256" s="14" customFormat="1">
      <c r="A256" s="14"/>
      <c r="B256" s="249"/>
      <c r="C256" s="250"/>
      <c r="D256" s="234" t="s">
        <v>141</v>
      </c>
      <c r="E256" s="251" t="s">
        <v>1</v>
      </c>
      <c r="F256" s="252" t="s">
        <v>538</v>
      </c>
      <c r="G256" s="250"/>
      <c r="H256" s="253">
        <v>6.298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141</v>
      </c>
      <c r="AU256" s="259" t="s">
        <v>85</v>
      </c>
      <c r="AV256" s="14" t="s">
        <v>85</v>
      </c>
      <c r="AW256" s="14" t="s">
        <v>31</v>
      </c>
      <c r="AX256" s="14" t="s">
        <v>75</v>
      </c>
      <c r="AY256" s="259" t="s">
        <v>131</v>
      </c>
    </row>
    <row r="257" s="14" customFormat="1">
      <c r="A257" s="14"/>
      <c r="B257" s="249"/>
      <c r="C257" s="250"/>
      <c r="D257" s="234" t="s">
        <v>141</v>
      </c>
      <c r="E257" s="251" t="s">
        <v>1</v>
      </c>
      <c r="F257" s="252" t="s">
        <v>539</v>
      </c>
      <c r="G257" s="250"/>
      <c r="H257" s="253">
        <v>4.7300000000000004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141</v>
      </c>
      <c r="AU257" s="259" t="s">
        <v>85</v>
      </c>
      <c r="AV257" s="14" t="s">
        <v>85</v>
      </c>
      <c r="AW257" s="14" t="s">
        <v>31</v>
      </c>
      <c r="AX257" s="14" t="s">
        <v>75</v>
      </c>
      <c r="AY257" s="259" t="s">
        <v>131</v>
      </c>
    </row>
    <row r="258" s="15" customFormat="1">
      <c r="A258" s="15"/>
      <c r="B258" s="260"/>
      <c r="C258" s="261"/>
      <c r="D258" s="234" t="s">
        <v>141</v>
      </c>
      <c r="E258" s="262" t="s">
        <v>1</v>
      </c>
      <c r="F258" s="263" t="s">
        <v>144</v>
      </c>
      <c r="G258" s="261"/>
      <c r="H258" s="264">
        <v>11.028000000000001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0" t="s">
        <v>141</v>
      </c>
      <c r="AU258" s="270" t="s">
        <v>85</v>
      </c>
      <c r="AV258" s="15" t="s">
        <v>137</v>
      </c>
      <c r="AW258" s="15" t="s">
        <v>31</v>
      </c>
      <c r="AX258" s="15" t="s">
        <v>83</v>
      </c>
      <c r="AY258" s="270" t="s">
        <v>131</v>
      </c>
    </row>
    <row r="259" s="2" customFormat="1" ht="33" customHeight="1">
      <c r="A259" s="39"/>
      <c r="B259" s="40"/>
      <c r="C259" s="220" t="s">
        <v>281</v>
      </c>
      <c r="D259" s="220" t="s">
        <v>133</v>
      </c>
      <c r="E259" s="221" t="s">
        <v>540</v>
      </c>
      <c r="F259" s="222" t="s">
        <v>541</v>
      </c>
      <c r="G259" s="223" t="s">
        <v>194</v>
      </c>
      <c r="H259" s="224">
        <v>134.24000000000001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40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137</v>
      </c>
      <c r="AT259" s="232" t="s">
        <v>133</v>
      </c>
      <c r="AU259" s="232" t="s">
        <v>85</v>
      </c>
      <c r="AY259" s="18" t="s">
        <v>131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83</v>
      </c>
      <c r="BK259" s="233">
        <f>ROUND(I259*H259,2)</f>
        <v>0</v>
      </c>
      <c r="BL259" s="18" t="s">
        <v>137</v>
      </c>
      <c r="BM259" s="232" t="s">
        <v>542</v>
      </c>
    </row>
    <row r="260" s="2" customFormat="1">
      <c r="A260" s="39"/>
      <c r="B260" s="40"/>
      <c r="C260" s="41"/>
      <c r="D260" s="234" t="s">
        <v>139</v>
      </c>
      <c r="E260" s="41"/>
      <c r="F260" s="235" t="s">
        <v>543</v>
      </c>
      <c r="G260" s="41"/>
      <c r="H260" s="41"/>
      <c r="I260" s="236"/>
      <c r="J260" s="41"/>
      <c r="K260" s="41"/>
      <c r="L260" s="45"/>
      <c r="M260" s="237"/>
      <c r="N260" s="238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139</v>
      </c>
      <c r="AU260" s="18" t="s">
        <v>85</v>
      </c>
    </row>
    <row r="261" s="13" customFormat="1">
      <c r="A261" s="13"/>
      <c r="B261" s="239"/>
      <c r="C261" s="240"/>
      <c r="D261" s="234" t="s">
        <v>141</v>
      </c>
      <c r="E261" s="241" t="s">
        <v>1</v>
      </c>
      <c r="F261" s="242" t="s">
        <v>544</v>
      </c>
      <c r="G261" s="240"/>
      <c r="H261" s="241" t="s">
        <v>1</v>
      </c>
      <c r="I261" s="243"/>
      <c r="J261" s="240"/>
      <c r="K261" s="240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141</v>
      </c>
      <c r="AU261" s="248" t="s">
        <v>85</v>
      </c>
      <c r="AV261" s="13" t="s">
        <v>83</v>
      </c>
      <c r="AW261" s="13" t="s">
        <v>31</v>
      </c>
      <c r="AX261" s="13" t="s">
        <v>75</v>
      </c>
      <c r="AY261" s="248" t="s">
        <v>131</v>
      </c>
    </row>
    <row r="262" s="14" customFormat="1">
      <c r="A262" s="14"/>
      <c r="B262" s="249"/>
      <c r="C262" s="250"/>
      <c r="D262" s="234" t="s">
        <v>141</v>
      </c>
      <c r="E262" s="251" t="s">
        <v>1</v>
      </c>
      <c r="F262" s="252" t="s">
        <v>545</v>
      </c>
      <c r="G262" s="250"/>
      <c r="H262" s="253">
        <v>19.460000000000001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9" t="s">
        <v>141</v>
      </c>
      <c r="AU262" s="259" t="s">
        <v>85</v>
      </c>
      <c r="AV262" s="14" t="s">
        <v>85</v>
      </c>
      <c r="AW262" s="14" t="s">
        <v>31</v>
      </c>
      <c r="AX262" s="14" t="s">
        <v>75</v>
      </c>
      <c r="AY262" s="259" t="s">
        <v>131</v>
      </c>
    </row>
    <row r="263" s="14" customFormat="1">
      <c r="A263" s="14"/>
      <c r="B263" s="249"/>
      <c r="C263" s="250"/>
      <c r="D263" s="234" t="s">
        <v>141</v>
      </c>
      <c r="E263" s="251" t="s">
        <v>1</v>
      </c>
      <c r="F263" s="252" t="s">
        <v>546</v>
      </c>
      <c r="G263" s="250"/>
      <c r="H263" s="253">
        <v>22.780000000000001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141</v>
      </c>
      <c r="AU263" s="259" t="s">
        <v>85</v>
      </c>
      <c r="AV263" s="14" t="s">
        <v>85</v>
      </c>
      <c r="AW263" s="14" t="s">
        <v>31</v>
      </c>
      <c r="AX263" s="14" t="s">
        <v>75</v>
      </c>
      <c r="AY263" s="259" t="s">
        <v>131</v>
      </c>
    </row>
    <row r="264" s="14" customFormat="1">
      <c r="A264" s="14"/>
      <c r="B264" s="249"/>
      <c r="C264" s="250"/>
      <c r="D264" s="234" t="s">
        <v>141</v>
      </c>
      <c r="E264" s="251" t="s">
        <v>1</v>
      </c>
      <c r="F264" s="252" t="s">
        <v>547</v>
      </c>
      <c r="G264" s="250"/>
      <c r="H264" s="253">
        <v>92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141</v>
      </c>
      <c r="AU264" s="259" t="s">
        <v>85</v>
      </c>
      <c r="AV264" s="14" t="s">
        <v>85</v>
      </c>
      <c r="AW264" s="14" t="s">
        <v>31</v>
      </c>
      <c r="AX264" s="14" t="s">
        <v>75</v>
      </c>
      <c r="AY264" s="259" t="s">
        <v>131</v>
      </c>
    </row>
    <row r="265" s="15" customFormat="1">
      <c r="A265" s="15"/>
      <c r="B265" s="260"/>
      <c r="C265" s="261"/>
      <c r="D265" s="234" t="s">
        <v>141</v>
      </c>
      <c r="E265" s="262" t="s">
        <v>1</v>
      </c>
      <c r="F265" s="263" t="s">
        <v>144</v>
      </c>
      <c r="G265" s="261"/>
      <c r="H265" s="264">
        <v>134.24000000000001</v>
      </c>
      <c r="I265" s="265"/>
      <c r="J265" s="261"/>
      <c r="K265" s="261"/>
      <c r="L265" s="266"/>
      <c r="M265" s="267"/>
      <c r="N265" s="268"/>
      <c r="O265" s="268"/>
      <c r="P265" s="268"/>
      <c r="Q265" s="268"/>
      <c r="R265" s="268"/>
      <c r="S265" s="268"/>
      <c r="T265" s="26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0" t="s">
        <v>141</v>
      </c>
      <c r="AU265" s="270" t="s">
        <v>85</v>
      </c>
      <c r="AV265" s="15" t="s">
        <v>137</v>
      </c>
      <c r="AW265" s="15" t="s">
        <v>31</v>
      </c>
      <c r="AX265" s="15" t="s">
        <v>83</v>
      </c>
      <c r="AY265" s="270" t="s">
        <v>131</v>
      </c>
    </row>
    <row r="266" s="2" customFormat="1" ht="33" customHeight="1">
      <c r="A266" s="39"/>
      <c r="B266" s="40"/>
      <c r="C266" s="220" t="s">
        <v>286</v>
      </c>
      <c r="D266" s="220" t="s">
        <v>133</v>
      </c>
      <c r="E266" s="221" t="s">
        <v>548</v>
      </c>
      <c r="F266" s="222" t="s">
        <v>549</v>
      </c>
      <c r="G266" s="223" t="s">
        <v>194</v>
      </c>
      <c r="H266" s="224">
        <v>1182.72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40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137</v>
      </c>
      <c r="AT266" s="232" t="s">
        <v>133</v>
      </c>
      <c r="AU266" s="232" t="s">
        <v>85</v>
      </c>
      <c r="AY266" s="18" t="s">
        <v>131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83</v>
      </c>
      <c r="BK266" s="233">
        <f>ROUND(I266*H266,2)</f>
        <v>0</v>
      </c>
      <c r="BL266" s="18" t="s">
        <v>137</v>
      </c>
      <c r="BM266" s="232" t="s">
        <v>550</v>
      </c>
    </row>
    <row r="267" s="2" customFormat="1">
      <c r="A267" s="39"/>
      <c r="B267" s="40"/>
      <c r="C267" s="41"/>
      <c r="D267" s="234" t="s">
        <v>139</v>
      </c>
      <c r="E267" s="41"/>
      <c r="F267" s="235" t="s">
        <v>551</v>
      </c>
      <c r="G267" s="41"/>
      <c r="H267" s="41"/>
      <c r="I267" s="236"/>
      <c r="J267" s="41"/>
      <c r="K267" s="41"/>
      <c r="L267" s="45"/>
      <c r="M267" s="237"/>
      <c r="N267" s="238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139</v>
      </c>
      <c r="AU267" s="18" t="s">
        <v>85</v>
      </c>
    </row>
    <row r="268" s="14" customFormat="1">
      <c r="A268" s="14"/>
      <c r="B268" s="249"/>
      <c r="C268" s="250"/>
      <c r="D268" s="234" t="s">
        <v>141</v>
      </c>
      <c r="E268" s="251" t="s">
        <v>1</v>
      </c>
      <c r="F268" s="252" t="s">
        <v>552</v>
      </c>
      <c r="G268" s="250"/>
      <c r="H268" s="253">
        <v>1182.72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141</v>
      </c>
      <c r="AU268" s="259" t="s">
        <v>85</v>
      </c>
      <c r="AV268" s="14" t="s">
        <v>85</v>
      </c>
      <c r="AW268" s="14" t="s">
        <v>31</v>
      </c>
      <c r="AX268" s="14" t="s">
        <v>83</v>
      </c>
      <c r="AY268" s="259" t="s">
        <v>131</v>
      </c>
    </row>
    <row r="269" s="2" customFormat="1" ht="33" customHeight="1">
      <c r="A269" s="39"/>
      <c r="B269" s="40"/>
      <c r="C269" s="220" t="s">
        <v>7</v>
      </c>
      <c r="D269" s="220" t="s">
        <v>133</v>
      </c>
      <c r="E269" s="221" t="s">
        <v>553</v>
      </c>
      <c r="F269" s="222" t="s">
        <v>554</v>
      </c>
      <c r="G269" s="223" t="s">
        <v>194</v>
      </c>
      <c r="H269" s="224">
        <v>134.24000000000001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40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137</v>
      </c>
      <c r="AT269" s="232" t="s">
        <v>133</v>
      </c>
      <c r="AU269" s="232" t="s">
        <v>85</v>
      </c>
      <c r="AY269" s="18" t="s">
        <v>131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83</v>
      </c>
      <c r="BK269" s="233">
        <f>ROUND(I269*H269,2)</f>
        <v>0</v>
      </c>
      <c r="BL269" s="18" t="s">
        <v>137</v>
      </c>
      <c r="BM269" s="232" t="s">
        <v>555</v>
      </c>
    </row>
    <row r="270" s="2" customFormat="1">
      <c r="A270" s="39"/>
      <c r="B270" s="40"/>
      <c r="C270" s="41"/>
      <c r="D270" s="234" t="s">
        <v>139</v>
      </c>
      <c r="E270" s="41"/>
      <c r="F270" s="235" t="s">
        <v>556</v>
      </c>
      <c r="G270" s="41"/>
      <c r="H270" s="41"/>
      <c r="I270" s="236"/>
      <c r="J270" s="41"/>
      <c r="K270" s="41"/>
      <c r="L270" s="45"/>
      <c r="M270" s="237"/>
      <c r="N270" s="238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139</v>
      </c>
      <c r="AU270" s="18" t="s">
        <v>85</v>
      </c>
    </row>
    <row r="271" s="13" customFormat="1">
      <c r="A271" s="13"/>
      <c r="B271" s="239"/>
      <c r="C271" s="240"/>
      <c r="D271" s="234" t="s">
        <v>141</v>
      </c>
      <c r="E271" s="241" t="s">
        <v>1</v>
      </c>
      <c r="F271" s="242" t="s">
        <v>544</v>
      </c>
      <c r="G271" s="240"/>
      <c r="H271" s="241" t="s">
        <v>1</v>
      </c>
      <c r="I271" s="243"/>
      <c r="J271" s="240"/>
      <c r="K271" s="240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141</v>
      </c>
      <c r="AU271" s="248" t="s">
        <v>85</v>
      </c>
      <c r="AV271" s="13" t="s">
        <v>83</v>
      </c>
      <c r="AW271" s="13" t="s">
        <v>31</v>
      </c>
      <c r="AX271" s="13" t="s">
        <v>75</v>
      </c>
      <c r="AY271" s="248" t="s">
        <v>131</v>
      </c>
    </row>
    <row r="272" s="14" customFormat="1">
      <c r="A272" s="14"/>
      <c r="B272" s="249"/>
      <c r="C272" s="250"/>
      <c r="D272" s="234" t="s">
        <v>141</v>
      </c>
      <c r="E272" s="251" t="s">
        <v>1</v>
      </c>
      <c r="F272" s="252" t="s">
        <v>545</v>
      </c>
      <c r="G272" s="250"/>
      <c r="H272" s="253">
        <v>19.460000000000001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141</v>
      </c>
      <c r="AU272" s="259" t="s">
        <v>85</v>
      </c>
      <c r="AV272" s="14" t="s">
        <v>85</v>
      </c>
      <c r="AW272" s="14" t="s">
        <v>31</v>
      </c>
      <c r="AX272" s="14" t="s">
        <v>75</v>
      </c>
      <c r="AY272" s="259" t="s">
        <v>131</v>
      </c>
    </row>
    <row r="273" s="14" customFormat="1">
      <c r="A273" s="14"/>
      <c r="B273" s="249"/>
      <c r="C273" s="250"/>
      <c r="D273" s="234" t="s">
        <v>141</v>
      </c>
      <c r="E273" s="251" t="s">
        <v>1</v>
      </c>
      <c r="F273" s="252" t="s">
        <v>546</v>
      </c>
      <c r="G273" s="250"/>
      <c r="H273" s="253">
        <v>22.780000000000001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141</v>
      </c>
      <c r="AU273" s="259" t="s">
        <v>85</v>
      </c>
      <c r="AV273" s="14" t="s">
        <v>85</v>
      </c>
      <c r="AW273" s="14" t="s">
        <v>31</v>
      </c>
      <c r="AX273" s="14" t="s">
        <v>75</v>
      </c>
      <c r="AY273" s="259" t="s">
        <v>131</v>
      </c>
    </row>
    <row r="274" s="14" customFormat="1">
      <c r="A274" s="14"/>
      <c r="B274" s="249"/>
      <c r="C274" s="250"/>
      <c r="D274" s="234" t="s">
        <v>141</v>
      </c>
      <c r="E274" s="251" t="s">
        <v>1</v>
      </c>
      <c r="F274" s="252" t="s">
        <v>547</v>
      </c>
      <c r="G274" s="250"/>
      <c r="H274" s="253">
        <v>92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141</v>
      </c>
      <c r="AU274" s="259" t="s">
        <v>85</v>
      </c>
      <c r="AV274" s="14" t="s">
        <v>85</v>
      </c>
      <c r="AW274" s="14" t="s">
        <v>31</v>
      </c>
      <c r="AX274" s="14" t="s">
        <v>75</v>
      </c>
      <c r="AY274" s="259" t="s">
        <v>131</v>
      </c>
    </row>
    <row r="275" s="15" customFormat="1">
      <c r="A275" s="15"/>
      <c r="B275" s="260"/>
      <c r="C275" s="261"/>
      <c r="D275" s="234" t="s">
        <v>141</v>
      </c>
      <c r="E275" s="262" t="s">
        <v>1</v>
      </c>
      <c r="F275" s="263" t="s">
        <v>144</v>
      </c>
      <c r="G275" s="261"/>
      <c r="H275" s="264">
        <v>134.24000000000001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0" t="s">
        <v>141</v>
      </c>
      <c r="AU275" s="270" t="s">
        <v>85</v>
      </c>
      <c r="AV275" s="15" t="s">
        <v>137</v>
      </c>
      <c r="AW275" s="15" t="s">
        <v>31</v>
      </c>
      <c r="AX275" s="15" t="s">
        <v>83</v>
      </c>
      <c r="AY275" s="270" t="s">
        <v>131</v>
      </c>
    </row>
    <row r="276" s="2" customFormat="1" ht="24.15" customHeight="1">
      <c r="A276" s="39"/>
      <c r="B276" s="40"/>
      <c r="C276" s="220" t="s">
        <v>557</v>
      </c>
      <c r="D276" s="220" t="s">
        <v>133</v>
      </c>
      <c r="E276" s="221" t="s">
        <v>558</v>
      </c>
      <c r="F276" s="222" t="s">
        <v>559</v>
      </c>
      <c r="G276" s="223" t="s">
        <v>154</v>
      </c>
      <c r="H276" s="224">
        <v>0.26400000000000001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40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2.6499999999999999</v>
      </c>
      <c r="T276" s="231">
        <f>S276*H276</f>
        <v>0.6996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137</v>
      </c>
      <c r="AT276" s="232" t="s">
        <v>133</v>
      </c>
      <c r="AU276" s="232" t="s">
        <v>85</v>
      </c>
      <c r="AY276" s="18" t="s">
        <v>131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83</v>
      </c>
      <c r="BK276" s="233">
        <f>ROUND(I276*H276,2)</f>
        <v>0</v>
      </c>
      <c r="BL276" s="18" t="s">
        <v>137</v>
      </c>
      <c r="BM276" s="232" t="s">
        <v>560</v>
      </c>
    </row>
    <row r="277" s="2" customFormat="1">
      <c r="A277" s="39"/>
      <c r="B277" s="40"/>
      <c r="C277" s="41"/>
      <c r="D277" s="234" t="s">
        <v>139</v>
      </c>
      <c r="E277" s="41"/>
      <c r="F277" s="235" t="s">
        <v>561</v>
      </c>
      <c r="G277" s="41"/>
      <c r="H277" s="41"/>
      <c r="I277" s="236"/>
      <c r="J277" s="41"/>
      <c r="K277" s="41"/>
      <c r="L277" s="45"/>
      <c r="M277" s="237"/>
      <c r="N277" s="238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139</v>
      </c>
      <c r="AU277" s="18" t="s">
        <v>85</v>
      </c>
    </row>
    <row r="278" s="13" customFormat="1">
      <c r="A278" s="13"/>
      <c r="B278" s="239"/>
      <c r="C278" s="240"/>
      <c r="D278" s="234" t="s">
        <v>141</v>
      </c>
      <c r="E278" s="241" t="s">
        <v>1</v>
      </c>
      <c r="F278" s="242" t="s">
        <v>562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141</v>
      </c>
      <c r="AU278" s="248" t="s">
        <v>85</v>
      </c>
      <c r="AV278" s="13" t="s">
        <v>83</v>
      </c>
      <c r="AW278" s="13" t="s">
        <v>31</v>
      </c>
      <c r="AX278" s="13" t="s">
        <v>75</v>
      </c>
      <c r="AY278" s="248" t="s">
        <v>131</v>
      </c>
    </row>
    <row r="279" s="14" customFormat="1">
      <c r="A279" s="14"/>
      <c r="B279" s="249"/>
      <c r="C279" s="250"/>
      <c r="D279" s="234" t="s">
        <v>141</v>
      </c>
      <c r="E279" s="251" t="s">
        <v>1</v>
      </c>
      <c r="F279" s="252" t="s">
        <v>563</v>
      </c>
      <c r="G279" s="250"/>
      <c r="H279" s="253">
        <v>0.26400000000000001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141</v>
      </c>
      <c r="AU279" s="259" t="s">
        <v>85</v>
      </c>
      <c r="AV279" s="14" t="s">
        <v>85</v>
      </c>
      <c r="AW279" s="14" t="s">
        <v>31</v>
      </c>
      <c r="AX279" s="14" t="s">
        <v>83</v>
      </c>
      <c r="AY279" s="259" t="s">
        <v>131</v>
      </c>
    </row>
    <row r="280" s="2" customFormat="1" ht="24.15" customHeight="1">
      <c r="A280" s="39"/>
      <c r="B280" s="40"/>
      <c r="C280" s="220" t="s">
        <v>564</v>
      </c>
      <c r="D280" s="220" t="s">
        <v>133</v>
      </c>
      <c r="E280" s="221" t="s">
        <v>244</v>
      </c>
      <c r="F280" s="222" t="s">
        <v>245</v>
      </c>
      <c r="G280" s="223" t="s">
        <v>194</v>
      </c>
      <c r="H280" s="224">
        <v>32.399999999999999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40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0.066000000000000003</v>
      </c>
      <c r="T280" s="231">
        <f>S280*H280</f>
        <v>2.1383999999999999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137</v>
      </c>
      <c r="AT280" s="232" t="s">
        <v>133</v>
      </c>
      <c r="AU280" s="232" t="s">
        <v>85</v>
      </c>
      <c r="AY280" s="18" t="s">
        <v>131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83</v>
      </c>
      <c r="BK280" s="233">
        <f>ROUND(I280*H280,2)</f>
        <v>0</v>
      </c>
      <c r="BL280" s="18" t="s">
        <v>137</v>
      </c>
      <c r="BM280" s="232" t="s">
        <v>565</v>
      </c>
    </row>
    <row r="281" s="2" customFormat="1">
      <c r="A281" s="39"/>
      <c r="B281" s="40"/>
      <c r="C281" s="41"/>
      <c r="D281" s="234" t="s">
        <v>139</v>
      </c>
      <c r="E281" s="41"/>
      <c r="F281" s="235" t="s">
        <v>247</v>
      </c>
      <c r="G281" s="41"/>
      <c r="H281" s="41"/>
      <c r="I281" s="236"/>
      <c r="J281" s="41"/>
      <c r="K281" s="41"/>
      <c r="L281" s="45"/>
      <c r="M281" s="237"/>
      <c r="N281" s="238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139</v>
      </c>
      <c r="AU281" s="18" t="s">
        <v>85</v>
      </c>
    </row>
    <row r="282" s="14" customFormat="1">
      <c r="A282" s="14"/>
      <c r="B282" s="249"/>
      <c r="C282" s="250"/>
      <c r="D282" s="234" t="s">
        <v>141</v>
      </c>
      <c r="E282" s="251" t="s">
        <v>1</v>
      </c>
      <c r="F282" s="252" t="s">
        <v>566</v>
      </c>
      <c r="G282" s="250"/>
      <c r="H282" s="253">
        <v>32.399999999999999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141</v>
      </c>
      <c r="AU282" s="259" t="s">
        <v>85</v>
      </c>
      <c r="AV282" s="14" t="s">
        <v>85</v>
      </c>
      <c r="AW282" s="14" t="s">
        <v>31</v>
      </c>
      <c r="AX282" s="14" t="s">
        <v>83</v>
      </c>
      <c r="AY282" s="259" t="s">
        <v>131</v>
      </c>
    </row>
    <row r="283" s="2" customFormat="1" ht="24.15" customHeight="1">
      <c r="A283" s="39"/>
      <c r="B283" s="40"/>
      <c r="C283" s="220" t="s">
        <v>299</v>
      </c>
      <c r="D283" s="220" t="s">
        <v>133</v>
      </c>
      <c r="E283" s="221" t="s">
        <v>567</v>
      </c>
      <c r="F283" s="222" t="s">
        <v>568</v>
      </c>
      <c r="G283" s="223" t="s">
        <v>194</v>
      </c>
      <c r="H283" s="224">
        <v>32.399999999999999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40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0.11</v>
      </c>
      <c r="T283" s="231">
        <f>S283*H283</f>
        <v>3.5640000000000001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137</v>
      </c>
      <c r="AT283" s="232" t="s">
        <v>133</v>
      </c>
      <c r="AU283" s="232" t="s">
        <v>85</v>
      </c>
      <c r="AY283" s="18" t="s">
        <v>131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83</v>
      </c>
      <c r="BK283" s="233">
        <f>ROUND(I283*H283,2)</f>
        <v>0</v>
      </c>
      <c r="BL283" s="18" t="s">
        <v>137</v>
      </c>
      <c r="BM283" s="232" t="s">
        <v>569</v>
      </c>
    </row>
    <row r="284" s="2" customFormat="1">
      <c r="A284" s="39"/>
      <c r="B284" s="40"/>
      <c r="C284" s="41"/>
      <c r="D284" s="234" t="s">
        <v>139</v>
      </c>
      <c r="E284" s="41"/>
      <c r="F284" s="235" t="s">
        <v>570</v>
      </c>
      <c r="G284" s="41"/>
      <c r="H284" s="41"/>
      <c r="I284" s="236"/>
      <c r="J284" s="41"/>
      <c r="K284" s="41"/>
      <c r="L284" s="45"/>
      <c r="M284" s="237"/>
      <c r="N284" s="238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139</v>
      </c>
      <c r="AU284" s="18" t="s">
        <v>85</v>
      </c>
    </row>
    <row r="285" s="14" customFormat="1">
      <c r="A285" s="14"/>
      <c r="B285" s="249"/>
      <c r="C285" s="250"/>
      <c r="D285" s="234" t="s">
        <v>141</v>
      </c>
      <c r="E285" s="251" t="s">
        <v>1</v>
      </c>
      <c r="F285" s="252" t="s">
        <v>566</v>
      </c>
      <c r="G285" s="250"/>
      <c r="H285" s="253">
        <v>32.399999999999999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141</v>
      </c>
      <c r="AU285" s="259" t="s">
        <v>85</v>
      </c>
      <c r="AV285" s="14" t="s">
        <v>85</v>
      </c>
      <c r="AW285" s="14" t="s">
        <v>31</v>
      </c>
      <c r="AX285" s="14" t="s">
        <v>83</v>
      </c>
      <c r="AY285" s="259" t="s">
        <v>131</v>
      </c>
    </row>
    <row r="286" s="2" customFormat="1" ht="24.15" customHeight="1">
      <c r="A286" s="39"/>
      <c r="B286" s="40"/>
      <c r="C286" s="220" t="s">
        <v>358</v>
      </c>
      <c r="D286" s="220" t="s">
        <v>133</v>
      </c>
      <c r="E286" s="221" t="s">
        <v>250</v>
      </c>
      <c r="F286" s="222" t="s">
        <v>251</v>
      </c>
      <c r="G286" s="223" t="s">
        <v>194</v>
      </c>
      <c r="H286" s="224">
        <v>64.799999999999997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40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0.065000000000000002</v>
      </c>
      <c r="T286" s="231">
        <f>S286*H286</f>
        <v>4.2119999999999997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137</v>
      </c>
      <c r="AT286" s="232" t="s">
        <v>133</v>
      </c>
      <c r="AU286" s="232" t="s">
        <v>85</v>
      </c>
      <c r="AY286" s="18" t="s">
        <v>131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83</v>
      </c>
      <c r="BK286" s="233">
        <f>ROUND(I286*H286,2)</f>
        <v>0</v>
      </c>
      <c r="BL286" s="18" t="s">
        <v>137</v>
      </c>
      <c r="BM286" s="232" t="s">
        <v>571</v>
      </c>
    </row>
    <row r="287" s="2" customFormat="1">
      <c r="A287" s="39"/>
      <c r="B287" s="40"/>
      <c r="C287" s="41"/>
      <c r="D287" s="234" t="s">
        <v>139</v>
      </c>
      <c r="E287" s="41"/>
      <c r="F287" s="235" t="s">
        <v>253</v>
      </c>
      <c r="G287" s="41"/>
      <c r="H287" s="41"/>
      <c r="I287" s="236"/>
      <c r="J287" s="41"/>
      <c r="K287" s="41"/>
      <c r="L287" s="45"/>
      <c r="M287" s="237"/>
      <c r="N287" s="238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139</v>
      </c>
      <c r="AU287" s="18" t="s">
        <v>85</v>
      </c>
    </row>
    <row r="288" s="13" customFormat="1">
      <c r="A288" s="13"/>
      <c r="B288" s="239"/>
      <c r="C288" s="240"/>
      <c r="D288" s="234" t="s">
        <v>141</v>
      </c>
      <c r="E288" s="241" t="s">
        <v>1</v>
      </c>
      <c r="F288" s="242" t="s">
        <v>572</v>
      </c>
      <c r="G288" s="240"/>
      <c r="H288" s="241" t="s">
        <v>1</v>
      </c>
      <c r="I288" s="243"/>
      <c r="J288" s="240"/>
      <c r="K288" s="240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141</v>
      </c>
      <c r="AU288" s="248" t="s">
        <v>85</v>
      </c>
      <c r="AV288" s="13" t="s">
        <v>83</v>
      </c>
      <c r="AW288" s="13" t="s">
        <v>31</v>
      </c>
      <c r="AX288" s="13" t="s">
        <v>75</v>
      </c>
      <c r="AY288" s="248" t="s">
        <v>131</v>
      </c>
    </row>
    <row r="289" s="14" customFormat="1">
      <c r="A289" s="14"/>
      <c r="B289" s="249"/>
      <c r="C289" s="250"/>
      <c r="D289" s="234" t="s">
        <v>141</v>
      </c>
      <c r="E289" s="251" t="s">
        <v>1</v>
      </c>
      <c r="F289" s="252" t="s">
        <v>529</v>
      </c>
      <c r="G289" s="250"/>
      <c r="H289" s="253">
        <v>64.799999999999997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9" t="s">
        <v>141</v>
      </c>
      <c r="AU289" s="259" t="s">
        <v>85</v>
      </c>
      <c r="AV289" s="14" t="s">
        <v>85</v>
      </c>
      <c r="AW289" s="14" t="s">
        <v>31</v>
      </c>
      <c r="AX289" s="14" t="s">
        <v>83</v>
      </c>
      <c r="AY289" s="259" t="s">
        <v>131</v>
      </c>
    </row>
    <row r="290" s="2" customFormat="1" ht="24.15" customHeight="1">
      <c r="A290" s="39"/>
      <c r="B290" s="40"/>
      <c r="C290" s="220" t="s">
        <v>573</v>
      </c>
      <c r="D290" s="220" t="s">
        <v>133</v>
      </c>
      <c r="E290" s="221" t="s">
        <v>574</v>
      </c>
      <c r="F290" s="222" t="s">
        <v>575</v>
      </c>
      <c r="G290" s="223" t="s">
        <v>194</v>
      </c>
      <c r="H290" s="224">
        <v>16.199999999999999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40</v>
      </c>
      <c r="O290" s="92"/>
      <c r="P290" s="230">
        <f>O290*H290</f>
        <v>0</v>
      </c>
      <c r="Q290" s="230">
        <v>0.038850000000000003</v>
      </c>
      <c r="R290" s="230">
        <f>Q290*H290</f>
        <v>0.62936999999999998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137</v>
      </c>
      <c r="AT290" s="232" t="s">
        <v>133</v>
      </c>
      <c r="AU290" s="232" t="s">
        <v>85</v>
      </c>
      <c r="AY290" s="18" t="s">
        <v>131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83</v>
      </c>
      <c r="BK290" s="233">
        <f>ROUND(I290*H290,2)</f>
        <v>0</v>
      </c>
      <c r="BL290" s="18" t="s">
        <v>137</v>
      </c>
      <c r="BM290" s="232" t="s">
        <v>576</v>
      </c>
    </row>
    <row r="291" s="2" customFormat="1">
      <c r="A291" s="39"/>
      <c r="B291" s="40"/>
      <c r="C291" s="41"/>
      <c r="D291" s="234" t="s">
        <v>139</v>
      </c>
      <c r="E291" s="41"/>
      <c r="F291" s="235" t="s">
        <v>577</v>
      </c>
      <c r="G291" s="41"/>
      <c r="H291" s="41"/>
      <c r="I291" s="236"/>
      <c r="J291" s="41"/>
      <c r="K291" s="41"/>
      <c r="L291" s="45"/>
      <c r="M291" s="237"/>
      <c r="N291" s="238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139</v>
      </c>
      <c r="AU291" s="18" t="s">
        <v>85</v>
      </c>
    </row>
    <row r="292" s="13" customFormat="1">
      <c r="A292" s="13"/>
      <c r="B292" s="239"/>
      <c r="C292" s="240"/>
      <c r="D292" s="234" t="s">
        <v>141</v>
      </c>
      <c r="E292" s="241" t="s">
        <v>1</v>
      </c>
      <c r="F292" s="242" t="s">
        <v>578</v>
      </c>
      <c r="G292" s="240"/>
      <c r="H292" s="241" t="s">
        <v>1</v>
      </c>
      <c r="I292" s="243"/>
      <c r="J292" s="240"/>
      <c r="K292" s="240"/>
      <c r="L292" s="244"/>
      <c r="M292" s="245"/>
      <c r="N292" s="246"/>
      <c r="O292" s="246"/>
      <c r="P292" s="246"/>
      <c r="Q292" s="246"/>
      <c r="R292" s="246"/>
      <c r="S292" s="246"/>
      <c r="T292" s="24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8" t="s">
        <v>141</v>
      </c>
      <c r="AU292" s="248" t="s">
        <v>85</v>
      </c>
      <c r="AV292" s="13" t="s">
        <v>83</v>
      </c>
      <c r="AW292" s="13" t="s">
        <v>31</v>
      </c>
      <c r="AX292" s="13" t="s">
        <v>75</v>
      </c>
      <c r="AY292" s="248" t="s">
        <v>131</v>
      </c>
    </row>
    <row r="293" s="14" customFormat="1">
      <c r="A293" s="14"/>
      <c r="B293" s="249"/>
      <c r="C293" s="250"/>
      <c r="D293" s="234" t="s">
        <v>141</v>
      </c>
      <c r="E293" s="251" t="s">
        <v>1</v>
      </c>
      <c r="F293" s="252" t="s">
        <v>579</v>
      </c>
      <c r="G293" s="250"/>
      <c r="H293" s="253">
        <v>16.199999999999999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141</v>
      </c>
      <c r="AU293" s="259" t="s">
        <v>85</v>
      </c>
      <c r="AV293" s="14" t="s">
        <v>85</v>
      </c>
      <c r="AW293" s="14" t="s">
        <v>31</v>
      </c>
      <c r="AX293" s="14" t="s">
        <v>83</v>
      </c>
      <c r="AY293" s="259" t="s">
        <v>131</v>
      </c>
    </row>
    <row r="294" s="2" customFormat="1" ht="24.15" customHeight="1">
      <c r="A294" s="39"/>
      <c r="B294" s="40"/>
      <c r="C294" s="220" t="s">
        <v>580</v>
      </c>
      <c r="D294" s="220" t="s">
        <v>133</v>
      </c>
      <c r="E294" s="221" t="s">
        <v>581</v>
      </c>
      <c r="F294" s="222" t="s">
        <v>582</v>
      </c>
      <c r="G294" s="223" t="s">
        <v>194</v>
      </c>
      <c r="H294" s="224">
        <v>16.199999999999999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40</v>
      </c>
      <c r="O294" s="92"/>
      <c r="P294" s="230">
        <f>O294*H294</f>
        <v>0</v>
      </c>
      <c r="Q294" s="230">
        <v>0.060429999999999998</v>
      </c>
      <c r="R294" s="230">
        <f>Q294*H294</f>
        <v>0.97896599999999989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137</v>
      </c>
      <c r="AT294" s="232" t="s">
        <v>133</v>
      </c>
      <c r="AU294" s="232" t="s">
        <v>85</v>
      </c>
      <c r="AY294" s="18" t="s">
        <v>131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83</v>
      </c>
      <c r="BK294" s="233">
        <f>ROUND(I294*H294,2)</f>
        <v>0</v>
      </c>
      <c r="BL294" s="18" t="s">
        <v>137</v>
      </c>
      <c r="BM294" s="232" t="s">
        <v>583</v>
      </c>
    </row>
    <row r="295" s="2" customFormat="1">
      <c r="A295" s="39"/>
      <c r="B295" s="40"/>
      <c r="C295" s="41"/>
      <c r="D295" s="234" t="s">
        <v>139</v>
      </c>
      <c r="E295" s="41"/>
      <c r="F295" s="235" t="s">
        <v>584</v>
      </c>
      <c r="G295" s="41"/>
      <c r="H295" s="41"/>
      <c r="I295" s="236"/>
      <c r="J295" s="41"/>
      <c r="K295" s="41"/>
      <c r="L295" s="45"/>
      <c r="M295" s="237"/>
      <c r="N295" s="238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139</v>
      </c>
      <c r="AU295" s="18" t="s">
        <v>85</v>
      </c>
    </row>
    <row r="296" s="13" customFormat="1">
      <c r="A296" s="13"/>
      <c r="B296" s="239"/>
      <c r="C296" s="240"/>
      <c r="D296" s="234" t="s">
        <v>141</v>
      </c>
      <c r="E296" s="241" t="s">
        <v>1</v>
      </c>
      <c r="F296" s="242" t="s">
        <v>578</v>
      </c>
      <c r="G296" s="240"/>
      <c r="H296" s="241" t="s">
        <v>1</v>
      </c>
      <c r="I296" s="243"/>
      <c r="J296" s="240"/>
      <c r="K296" s="240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141</v>
      </c>
      <c r="AU296" s="248" t="s">
        <v>85</v>
      </c>
      <c r="AV296" s="13" t="s">
        <v>83</v>
      </c>
      <c r="AW296" s="13" t="s">
        <v>31</v>
      </c>
      <c r="AX296" s="13" t="s">
        <v>75</v>
      </c>
      <c r="AY296" s="248" t="s">
        <v>131</v>
      </c>
    </row>
    <row r="297" s="14" customFormat="1">
      <c r="A297" s="14"/>
      <c r="B297" s="249"/>
      <c r="C297" s="250"/>
      <c r="D297" s="234" t="s">
        <v>141</v>
      </c>
      <c r="E297" s="251" t="s">
        <v>1</v>
      </c>
      <c r="F297" s="252" t="s">
        <v>579</v>
      </c>
      <c r="G297" s="250"/>
      <c r="H297" s="253">
        <v>16.199999999999999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141</v>
      </c>
      <c r="AU297" s="259" t="s">
        <v>85</v>
      </c>
      <c r="AV297" s="14" t="s">
        <v>85</v>
      </c>
      <c r="AW297" s="14" t="s">
        <v>31</v>
      </c>
      <c r="AX297" s="14" t="s">
        <v>83</v>
      </c>
      <c r="AY297" s="259" t="s">
        <v>131</v>
      </c>
    </row>
    <row r="298" s="2" customFormat="1" ht="24.15" customHeight="1">
      <c r="A298" s="39"/>
      <c r="B298" s="40"/>
      <c r="C298" s="220" t="s">
        <v>585</v>
      </c>
      <c r="D298" s="220" t="s">
        <v>133</v>
      </c>
      <c r="E298" s="221" t="s">
        <v>586</v>
      </c>
      <c r="F298" s="222" t="s">
        <v>587</v>
      </c>
      <c r="G298" s="223" t="s">
        <v>194</v>
      </c>
      <c r="H298" s="224">
        <v>16.199999999999999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40</v>
      </c>
      <c r="O298" s="92"/>
      <c r="P298" s="230">
        <f>O298*H298</f>
        <v>0</v>
      </c>
      <c r="Q298" s="230">
        <v>0.080570000000000003</v>
      </c>
      <c r="R298" s="230">
        <f>Q298*H298</f>
        <v>1.305234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137</v>
      </c>
      <c r="AT298" s="232" t="s">
        <v>133</v>
      </c>
      <c r="AU298" s="232" t="s">
        <v>85</v>
      </c>
      <c r="AY298" s="18" t="s">
        <v>131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83</v>
      </c>
      <c r="BK298" s="233">
        <f>ROUND(I298*H298,2)</f>
        <v>0</v>
      </c>
      <c r="BL298" s="18" t="s">
        <v>137</v>
      </c>
      <c r="BM298" s="232" t="s">
        <v>588</v>
      </c>
    </row>
    <row r="299" s="2" customFormat="1">
      <c r="A299" s="39"/>
      <c r="B299" s="40"/>
      <c r="C299" s="41"/>
      <c r="D299" s="234" t="s">
        <v>139</v>
      </c>
      <c r="E299" s="41"/>
      <c r="F299" s="235" t="s">
        <v>589</v>
      </c>
      <c r="G299" s="41"/>
      <c r="H299" s="41"/>
      <c r="I299" s="236"/>
      <c r="J299" s="41"/>
      <c r="K299" s="41"/>
      <c r="L299" s="45"/>
      <c r="M299" s="237"/>
      <c r="N299" s="238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139</v>
      </c>
      <c r="AU299" s="18" t="s">
        <v>85</v>
      </c>
    </row>
    <row r="300" s="13" customFormat="1">
      <c r="A300" s="13"/>
      <c r="B300" s="239"/>
      <c r="C300" s="240"/>
      <c r="D300" s="234" t="s">
        <v>141</v>
      </c>
      <c r="E300" s="241" t="s">
        <v>1</v>
      </c>
      <c r="F300" s="242" t="s">
        <v>578</v>
      </c>
      <c r="G300" s="240"/>
      <c r="H300" s="241" t="s">
        <v>1</v>
      </c>
      <c r="I300" s="243"/>
      <c r="J300" s="240"/>
      <c r="K300" s="240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141</v>
      </c>
      <c r="AU300" s="248" t="s">
        <v>85</v>
      </c>
      <c r="AV300" s="13" t="s">
        <v>83</v>
      </c>
      <c r="AW300" s="13" t="s">
        <v>31</v>
      </c>
      <c r="AX300" s="13" t="s">
        <v>75</v>
      </c>
      <c r="AY300" s="248" t="s">
        <v>131</v>
      </c>
    </row>
    <row r="301" s="14" customFormat="1">
      <c r="A301" s="14"/>
      <c r="B301" s="249"/>
      <c r="C301" s="250"/>
      <c r="D301" s="234" t="s">
        <v>141</v>
      </c>
      <c r="E301" s="251" t="s">
        <v>1</v>
      </c>
      <c r="F301" s="252" t="s">
        <v>579</v>
      </c>
      <c r="G301" s="250"/>
      <c r="H301" s="253">
        <v>16.199999999999999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141</v>
      </c>
      <c r="AU301" s="259" t="s">
        <v>85</v>
      </c>
      <c r="AV301" s="14" t="s">
        <v>85</v>
      </c>
      <c r="AW301" s="14" t="s">
        <v>31</v>
      </c>
      <c r="AX301" s="14" t="s">
        <v>83</v>
      </c>
      <c r="AY301" s="259" t="s">
        <v>131</v>
      </c>
    </row>
    <row r="302" s="2" customFormat="1" ht="24.15" customHeight="1">
      <c r="A302" s="39"/>
      <c r="B302" s="40"/>
      <c r="C302" s="220" t="s">
        <v>590</v>
      </c>
      <c r="D302" s="220" t="s">
        <v>133</v>
      </c>
      <c r="E302" s="221" t="s">
        <v>591</v>
      </c>
      <c r="F302" s="222" t="s">
        <v>592</v>
      </c>
      <c r="G302" s="223" t="s">
        <v>194</v>
      </c>
      <c r="H302" s="224">
        <v>16.199999999999999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40</v>
      </c>
      <c r="O302" s="92"/>
      <c r="P302" s="230">
        <f>O302*H302</f>
        <v>0</v>
      </c>
      <c r="Q302" s="230">
        <v>0.10007000000000001</v>
      </c>
      <c r="R302" s="230">
        <f>Q302*H302</f>
        <v>1.6211340000000001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137</v>
      </c>
      <c r="AT302" s="232" t="s">
        <v>133</v>
      </c>
      <c r="AU302" s="232" t="s">
        <v>85</v>
      </c>
      <c r="AY302" s="18" t="s">
        <v>131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83</v>
      </c>
      <c r="BK302" s="233">
        <f>ROUND(I302*H302,2)</f>
        <v>0</v>
      </c>
      <c r="BL302" s="18" t="s">
        <v>137</v>
      </c>
      <c r="BM302" s="232" t="s">
        <v>593</v>
      </c>
    </row>
    <row r="303" s="2" customFormat="1">
      <c r="A303" s="39"/>
      <c r="B303" s="40"/>
      <c r="C303" s="41"/>
      <c r="D303" s="234" t="s">
        <v>139</v>
      </c>
      <c r="E303" s="41"/>
      <c r="F303" s="235" t="s">
        <v>594</v>
      </c>
      <c r="G303" s="41"/>
      <c r="H303" s="41"/>
      <c r="I303" s="236"/>
      <c r="J303" s="41"/>
      <c r="K303" s="41"/>
      <c r="L303" s="45"/>
      <c r="M303" s="237"/>
      <c r="N303" s="238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139</v>
      </c>
      <c r="AU303" s="18" t="s">
        <v>85</v>
      </c>
    </row>
    <row r="304" s="13" customFormat="1">
      <c r="A304" s="13"/>
      <c r="B304" s="239"/>
      <c r="C304" s="240"/>
      <c r="D304" s="234" t="s">
        <v>141</v>
      </c>
      <c r="E304" s="241" t="s">
        <v>1</v>
      </c>
      <c r="F304" s="242" t="s">
        <v>578</v>
      </c>
      <c r="G304" s="240"/>
      <c r="H304" s="241" t="s">
        <v>1</v>
      </c>
      <c r="I304" s="243"/>
      <c r="J304" s="240"/>
      <c r="K304" s="240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141</v>
      </c>
      <c r="AU304" s="248" t="s">
        <v>85</v>
      </c>
      <c r="AV304" s="13" t="s">
        <v>83</v>
      </c>
      <c r="AW304" s="13" t="s">
        <v>31</v>
      </c>
      <c r="AX304" s="13" t="s">
        <v>75</v>
      </c>
      <c r="AY304" s="248" t="s">
        <v>131</v>
      </c>
    </row>
    <row r="305" s="14" customFormat="1">
      <c r="A305" s="14"/>
      <c r="B305" s="249"/>
      <c r="C305" s="250"/>
      <c r="D305" s="234" t="s">
        <v>141</v>
      </c>
      <c r="E305" s="251" t="s">
        <v>1</v>
      </c>
      <c r="F305" s="252" t="s">
        <v>579</v>
      </c>
      <c r="G305" s="250"/>
      <c r="H305" s="253">
        <v>16.199999999999999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141</v>
      </c>
      <c r="AU305" s="259" t="s">
        <v>85</v>
      </c>
      <c r="AV305" s="14" t="s">
        <v>85</v>
      </c>
      <c r="AW305" s="14" t="s">
        <v>31</v>
      </c>
      <c r="AX305" s="14" t="s">
        <v>83</v>
      </c>
      <c r="AY305" s="259" t="s">
        <v>131</v>
      </c>
    </row>
    <row r="306" s="2" customFormat="1" ht="33" customHeight="1">
      <c r="A306" s="39"/>
      <c r="B306" s="40"/>
      <c r="C306" s="220" t="s">
        <v>595</v>
      </c>
      <c r="D306" s="220" t="s">
        <v>133</v>
      </c>
      <c r="E306" s="221" t="s">
        <v>258</v>
      </c>
      <c r="F306" s="222" t="s">
        <v>259</v>
      </c>
      <c r="G306" s="223" t="s">
        <v>194</v>
      </c>
      <c r="H306" s="224">
        <v>64.799999999999997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40</v>
      </c>
      <c r="O306" s="92"/>
      <c r="P306" s="230">
        <f>O306*H306</f>
        <v>0</v>
      </c>
      <c r="Q306" s="230">
        <v>0.0033999999999999998</v>
      </c>
      <c r="R306" s="230">
        <f>Q306*H306</f>
        <v>0.22031999999999999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137</v>
      </c>
      <c r="AT306" s="232" t="s">
        <v>133</v>
      </c>
      <c r="AU306" s="232" t="s">
        <v>85</v>
      </c>
      <c r="AY306" s="18" t="s">
        <v>131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83</v>
      </c>
      <c r="BK306" s="233">
        <f>ROUND(I306*H306,2)</f>
        <v>0</v>
      </c>
      <c r="BL306" s="18" t="s">
        <v>137</v>
      </c>
      <c r="BM306" s="232" t="s">
        <v>596</v>
      </c>
    </row>
    <row r="307" s="2" customFormat="1">
      <c r="A307" s="39"/>
      <c r="B307" s="40"/>
      <c r="C307" s="41"/>
      <c r="D307" s="234" t="s">
        <v>139</v>
      </c>
      <c r="E307" s="41"/>
      <c r="F307" s="235" t="s">
        <v>259</v>
      </c>
      <c r="G307" s="41"/>
      <c r="H307" s="41"/>
      <c r="I307" s="236"/>
      <c r="J307" s="41"/>
      <c r="K307" s="41"/>
      <c r="L307" s="45"/>
      <c r="M307" s="237"/>
      <c r="N307" s="238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139</v>
      </c>
      <c r="AU307" s="18" t="s">
        <v>85</v>
      </c>
    </row>
    <row r="308" s="14" customFormat="1">
      <c r="A308" s="14"/>
      <c r="B308" s="249"/>
      <c r="C308" s="250"/>
      <c r="D308" s="234" t="s">
        <v>141</v>
      </c>
      <c r="E308" s="251" t="s">
        <v>1</v>
      </c>
      <c r="F308" s="252" t="s">
        <v>529</v>
      </c>
      <c r="G308" s="250"/>
      <c r="H308" s="253">
        <v>64.799999999999997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9" t="s">
        <v>141</v>
      </c>
      <c r="AU308" s="259" t="s">
        <v>85</v>
      </c>
      <c r="AV308" s="14" t="s">
        <v>85</v>
      </c>
      <c r="AW308" s="14" t="s">
        <v>31</v>
      </c>
      <c r="AX308" s="14" t="s">
        <v>83</v>
      </c>
      <c r="AY308" s="259" t="s">
        <v>131</v>
      </c>
    </row>
    <row r="309" s="2" customFormat="1" ht="16.5" customHeight="1">
      <c r="A309" s="39"/>
      <c r="B309" s="40"/>
      <c r="C309" s="220" t="s">
        <v>597</v>
      </c>
      <c r="D309" s="220" t="s">
        <v>133</v>
      </c>
      <c r="E309" s="221" t="s">
        <v>598</v>
      </c>
      <c r="F309" s="222" t="s">
        <v>599</v>
      </c>
      <c r="G309" s="223" t="s">
        <v>600</v>
      </c>
      <c r="H309" s="224">
        <v>30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40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137</v>
      </c>
      <c r="AT309" s="232" t="s">
        <v>133</v>
      </c>
      <c r="AU309" s="232" t="s">
        <v>85</v>
      </c>
      <c r="AY309" s="18" t="s">
        <v>131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83</v>
      </c>
      <c r="BK309" s="233">
        <f>ROUND(I309*H309,2)</f>
        <v>0</v>
      </c>
      <c r="BL309" s="18" t="s">
        <v>137</v>
      </c>
      <c r="BM309" s="232" t="s">
        <v>601</v>
      </c>
    </row>
    <row r="310" s="2" customFormat="1">
      <c r="A310" s="39"/>
      <c r="B310" s="40"/>
      <c r="C310" s="41"/>
      <c r="D310" s="234" t="s">
        <v>139</v>
      </c>
      <c r="E310" s="41"/>
      <c r="F310" s="235" t="s">
        <v>602</v>
      </c>
      <c r="G310" s="41"/>
      <c r="H310" s="41"/>
      <c r="I310" s="236"/>
      <c r="J310" s="41"/>
      <c r="K310" s="41"/>
      <c r="L310" s="45"/>
      <c r="M310" s="237"/>
      <c r="N310" s="238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139</v>
      </c>
      <c r="AU310" s="18" t="s">
        <v>85</v>
      </c>
    </row>
    <row r="311" s="13" customFormat="1">
      <c r="A311" s="13"/>
      <c r="B311" s="239"/>
      <c r="C311" s="240"/>
      <c r="D311" s="234" t="s">
        <v>141</v>
      </c>
      <c r="E311" s="241" t="s">
        <v>1</v>
      </c>
      <c r="F311" s="242" t="s">
        <v>603</v>
      </c>
      <c r="G311" s="240"/>
      <c r="H311" s="241" t="s">
        <v>1</v>
      </c>
      <c r="I311" s="243"/>
      <c r="J311" s="240"/>
      <c r="K311" s="240"/>
      <c r="L311" s="244"/>
      <c r="M311" s="245"/>
      <c r="N311" s="246"/>
      <c r="O311" s="246"/>
      <c r="P311" s="246"/>
      <c r="Q311" s="246"/>
      <c r="R311" s="246"/>
      <c r="S311" s="246"/>
      <c r="T311" s="24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8" t="s">
        <v>141</v>
      </c>
      <c r="AU311" s="248" t="s">
        <v>85</v>
      </c>
      <c r="AV311" s="13" t="s">
        <v>83</v>
      </c>
      <c r="AW311" s="13" t="s">
        <v>31</v>
      </c>
      <c r="AX311" s="13" t="s">
        <v>75</v>
      </c>
      <c r="AY311" s="248" t="s">
        <v>131</v>
      </c>
    </row>
    <row r="312" s="13" customFormat="1">
      <c r="A312" s="13"/>
      <c r="B312" s="239"/>
      <c r="C312" s="240"/>
      <c r="D312" s="234" t="s">
        <v>141</v>
      </c>
      <c r="E312" s="241" t="s">
        <v>1</v>
      </c>
      <c r="F312" s="242" t="s">
        <v>604</v>
      </c>
      <c r="G312" s="240"/>
      <c r="H312" s="241" t="s">
        <v>1</v>
      </c>
      <c r="I312" s="243"/>
      <c r="J312" s="240"/>
      <c r="K312" s="240"/>
      <c r="L312" s="244"/>
      <c r="M312" s="245"/>
      <c r="N312" s="246"/>
      <c r="O312" s="246"/>
      <c r="P312" s="246"/>
      <c r="Q312" s="246"/>
      <c r="R312" s="246"/>
      <c r="S312" s="246"/>
      <c r="T312" s="24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8" t="s">
        <v>141</v>
      </c>
      <c r="AU312" s="248" t="s">
        <v>85</v>
      </c>
      <c r="AV312" s="13" t="s">
        <v>83</v>
      </c>
      <c r="AW312" s="13" t="s">
        <v>31</v>
      </c>
      <c r="AX312" s="13" t="s">
        <v>75</v>
      </c>
      <c r="AY312" s="248" t="s">
        <v>131</v>
      </c>
    </row>
    <row r="313" s="13" customFormat="1">
      <c r="A313" s="13"/>
      <c r="B313" s="239"/>
      <c r="C313" s="240"/>
      <c r="D313" s="234" t="s">
        <v>141</v>
      </c>
      <c r="E313" s="241" t="s">
        <v>1</v>
      </c>
      <c r="F313" s="242" t="s">
        <v>605</v>
      </c>
      <c r="G313" s="240"/>
      <c r="H313" s="241" t="s">
        <v>1</v>
      </c>
      <c r="I313" s="243"/>
      <c r="J313" s="240"/>
      <c r="K313" s="240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141</v>
      </c>
      <c r="AU313" s="248" t="s">
        <v>85</v>
      </c>
      <c r="AV313" s="13" t="s">
        <v>83</v>
      </c>
      <c r="AW313" s="13" t="s">
        <v>31</v>
      </c>
      <c r="AX313" s="13" t="s">
        <v>75</v>
      </c>
      <c r="AY313" s="248" t="s">
        <v>131</v>
      </c>
    </row>
    <row r="314" s="13" customFormat="1">
      <c r="A314" s="13"/>
      <c r="B314" s="239"/>
      <c r="C314" s="240"/>
      <c r="D314" s="234" t="s">
        <v>141</v>
      </c>
      <c r="E314" s="241" t="s">
        <v>1</v>
      </c>
      <c r="F314" s="242" t="s">
        <v>606</v>
      </c>
      <c r="G314" s="240"/>
      <c r="H314" s="241" t="s">
        <v>1</v>
      </c>
      <c r="I314" s="243"/>
      <c r="J314" s="240"/>
      <c r="K314" s="240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141</v>
      </c>
      <c r="AU314" s="248" t="s">
        <v>85</v>
      </c>
      <c r="AV314" s="13" t="s">
        <v>83</v>
      </c>
      <c r="AW314" s="13" t="s">
        <v>31</v>
      </c>
      <c r="AX314" s="13" t="s">
        <v>75</v>
      </c>
      <c r="AY314" s="248" t="s">
        <v>131</v>
      </c>
    </row>
    <row r="315" s="13" customFormat="1">
      <c r="A315" s="13"/>
      <c r="B315" s="239"/>
      <c r="C315" s="240"/>
      <c r="D315" s="234" t="s">
        <v>141</v>
      </c>
      <c r="E315" s="241" t="s">
        <v>1</v>
      </c>
      <c r="F315" s="242" t="s">
        <v>607</v>
      </c>
      <c r="G315" s="240"/>
      <c r="H315" s="241" t="s">
        <v>1</v>
      </c>
      <c r="I315" s="243"/>
      <c r="J315" s="240"/>
      <c r="K315" s="240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141</v>
      </c>
      <c r="AU315" s="248" t="s">
        <v>85</v>
      </c>
      <c r="AV315" s="13" t="s">
        <v>83</v>
      </c>
      <c r="AW315" s="13" t="s">
        <v>31</v>
      </c>
      <c r="AX315" s="13" t="s">
        <v>75</v>
      </c>
      <c r="AY315" s="248" t="s">
        <v>131</v>
      </c>
    </row>
    <row r="316" s="14" customFormat="1">
      <c r="A316" s="14"/>
      <c r="B316" s="249"/>
      <c r="C316" s="250"/>
      <c r="D316" s="234" t="s">
        <v>141</v>
      </c>
      <c r="E316" s="251" t="s">
        <v>1</v>
      </c>
      <c r="F316" s="252" t="s">
        <v>608</v>
      </c>
      <c r="G316" s="250"/>
      <c r="H316" s="253">
        <v>30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141</v>
      </c>
      <c r="AU316" s="259" t="s">
        <v>85</v>
      </c>
      <c r="AV316" s="14" t="s">
        <v>85</v>
      </c>
      <c r="AW316" s="14" t="s">
        <v>31</v>
      </c>
      <c r="AX316" s="14" t="s">
        <v>83</v>
      </c>
      <c r="AY316" s="259" t="s">
        <v>131</v>
      </c>
    </row>
    <row r="317" s="12" customFormat="1" ht="22.8" customHeight="1">
      <c r="A317" s="12"/>
      <c r="B317" s="204"/>
      <c r="C317" s="205"/>
      <c r="D317" s="206" t="s">
        <v>74</v>
      </c>
      <c r="E317" s="218" t="s">
        <v>266</v>
      </c>
      <c r="F317" s="218" t="s">
        <v>267</v>
      </c>
      <c r="G317" s="205"/>
      <c r="H317" s="205"/>
      <c r="I317" s="208"/>
      <c r="J317" s="219">
        <f>BK317</f>
        <v>0</v>
      </c>
      <c r="K317" s="205"/>
      <c r="L317" s="210"/>
      <c r="M317" s="211"/>
      <c r="N317" s="212"/>
      <c r="O317" s="212"/>
      <c r="P317" s="213">
        <f>SUM(P318:P325)</f>
        <v>0</v>
      </c>
      <c r="Q317" s="212"/>
      <c r="R317" s="213">
        <f>SUM(R318:R325)</f>
        <v>0</v>
      </c>
      <c r="S317" s="212"/>
      <c r="T317" s="214">
        <f>SUM(T318:T325)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5" t="s">
        <v>83</v>
      </c>
      <c r="AT317" s="216" t="s">
        <v>74</v>
      </c>
      <c r="AU317" s="216" t="s">
        <v>83</v>
      </c>
      <c r="AY317" s="215" t="s">
        <v>131</v>
      </c>
      <c r="BK317" s="217">
        <f>SUM(BK318:BK325)</f>
        <v>0</v>
      </c>
    </row>
    <row r="318" s="2" customFormat="1" ht="33" customHeight="1">
      <c r="A318" s="39"/>
      <c r="B318" s="40"/>
      <c r="C318" s="220" t="s">
        <v>428</v>
      </c>
      <c r="D318" s="220" t="s">
        <v>133</v>
      </c>
      <c r="E318" s="221" t="s">
        <v>269</v>
      </c>
      <c r="F318" s="222" t="s">
        <v>270</v>
      </c>
      <c r="G318" s="223" t="s">
        <v>271</v>
      </c>
      <c r="H318" s="224">
        <v>13.747999999999999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40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137</v>
      </c>
      <c r="AT318" s="232" t="s">
        <v>133</v>
      </c>
      <c r="AU318" s="232" t="s">
        <v>85</v>
      </c>
      <c r="AY318" s="18" t="s">
        <v>131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83</v>
      </c>
      <c r="BK318" s="233">
        <f>ROUND(I318*H318,2)</f>
        <v>0</v>
      </c>
      <c r="BL318" s="18" t="s">
        <v>137</v>
      </c>
      <c r="BM318" s="232" t="s">
        <v>609</v>
      </c>
    </row>
    <row r="319" s="2" customFormat="1">
      <c r="A319" s="39"/>
      <c r="B319" s="40"/>
      <c r="C319" s="41"/>
      <c r="D319" s="234" t="s">
        <v>139</v>
      </c>
      <c r="E319" s="41"/>
      <c r="F319" s="235" t="s">
        <v>273</v>
      </c>
      <c r="G319" s="41"/>
      <c r="H319" s="41"/>
      <c r="I319" s="236"/>
      <c r="J319" s="41"/>
      <c r="K319" s="41"/>
      <c r="L319" s="45"/>
      <c r="M319" s="237"/>
      <c r="N319" s="238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139</v>
      </c>
      <c r="AU319" s="18" t="s">
        <v>85</v>
      </c>
    </row>
    <row r="320" s="2" customFormat="1" ht="21.75" customHeight="1">
      <c r="A320" s="39"/>
      <c r="B320" s="40"/>
      <c r="C320" s="220" t="s">
        <v>610</v>
      </c>
      <c r="D320" s="220" t="s">
        <v>133</v>
      </c>
      <c r="E320" s="221" t="s">
        <v>275</v>
      </c>
      <c r="F320" s="222" t="s">
        <v>276</v>
      </c>
      <c r="G320" s="223" t="s">
        <v>271</v>
      </c>
      <c r="H320" s="224">
        <v>275.00599999999997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40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137</v>
      </c>
      <c r="AT320" s="232" t="s">
        <v>133</v>
      </c>
      <c r="AU320" s="232" t="s">
        <v>85</v>
      </c>
      <c r="AY320" s="18" t="s">
        <v>131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83</v>
      </c>
      <c r="BK320" s="233">
        <f>ROUND(I320*H320,2)</f>
        <v>0</v>
      </c>
      <c r="BL320" s="18" t="s">
        <v>137</v>
      </c>
      <c r="BM320" s="232" t="s">
        <v>611</v>
      </c>
    </row>
    <row r="321" s="2" customFormat="1">
      <c r="A321" s="39"/>
      <c r="B321" s="40"/>
      <c r="C321" s="41"/>
      <c r="D321" s="234" t="s">
        <v>139</v>
      </c>
      <c r="E321" s="41"/>
      <c r="F321" s="235" t="s">
        <v>278</v>
      </c>
      <c r="G321" s="41"/>
      <c r="H321" s="41"/>
      <c r="I321" s="236"/>
      <c r="J321" s="41"/>
      <c r="K321" s="41"/>
      <c r="L321" s="45"/>
      <c r="M321" s="237"/>
      <c r="N321" s="238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139</v>
      </c>
      <c r="AU321" s="18" t="s">
        <v>85</v>
      </c>
    </row>
    <row r="322" s="13" customFormat="1">
      <c r="A322" s="13"/>
      <c r="B322" s="239"/>
      <c r="C322" s="240"/>
      <c r="D322" s="234" t="s">
        <v>141</v>
      </c>
      <c r="E322" s="241" t="s">
        <v>1</v>
      </c>
      <c r="F322" s="242" t="s">
        <v>279</v>
      </c>
      <c r="G322" s="240"/>
      <c r="H322" s="241" t="s">
        <v>1</v>
      </c>
      <c r="I322" s="243"/>
      <c r="J322" s="240"/>
      <c r="K322" s="240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141</v>
      </c>
      <c r="AU322" s="248" t="s">
        <v>85</v>
      </c>
      <c r="AV322" s="13" t="s">
        <v>83</v>
      </c>
      <c r="AW322" s="13" t="s">
        <v>31</v>
      </c>
      <c r="AX322" s="13" t="s">
        <v>75</v>
      </c>
      <c r="AY322" s="248" t="s">
        <v>131</v>
      </c>
    </row>
    <row r="323" s="14" customFormat="1">
      <c r="A323" s="14"/>
      <c r="B323" s="249"/>
      <c r="C323" s="250"/>
      <c r="D323" s="234" t="s">
        <v>141</v>
      </c>
      <c r="E323" s="251" t="s">
        <v>1</v>
      </c>
      <c r="F323" s="252" t="s">
        <v>612</v>
      </c>
      <c r="G323" s="250"/>
      <c r="H323" s="253">
        <v>275.00599999999997</v>
      </c>
      <c r="I323" s="254"/>
      <c r="J323" s="250"/>
      <c r="K323" s="250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141</v>
      </c>
      <c r="AU323" s="259" t="s">
        <v>85</v>
      </c>
      <c r="AV323" s="14" t="s">
        <v>85</v>
      </c>
      <c r="AW323" s="14" t="s">
        <v>31</v>
      </c>
      <c r="AX323" s="14" t="s">
        <v>83</v>
      </c>
      <c r="AY323" s="259" t="s">
        <v>131</v>
      </c>
    </row>
    <row r="324" s="2" customFormat="1" ht="33" customHeight="1">
      <c r="A324" s="39"/>
      <c r="B324" s="40"/>
      <c r="C324" s="220" t="s">
        <v>608</v>
      </c>
      <c r="D324" s="220" t="s">
        <v>133</v>
      </c>
      <c r="E324" s="221" t="s">
        <v>282</v>
      </c>
      <c r="F324" s="222" t="s">
        <v>283</v>
      </c>
      <c r="G324" s="223" t="s">
        <v>271</v>
      </c>
      <c r="H324" s="224">
        <v>13.747999999999999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40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137</v>
      </c>
      <c r="AT324" s="232" t="s">
        <v>133</v>
      </c>
      <c r="AU324" s="232" t="s">
        <v>85</v>
      </c>
      <c r="AY324" s="18" t="s">
        <v>131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83</v>
      </c>
      <c r="BK324" s="233">
        <f>ROUND(I324*H324,2)</f>
        <v>0</v>
      </c>
      <c r="BL324" s="18" t="s">
        <v>137</v>
      </c>
      <c r="BM324" s="232" t="s">
        <v>613</v>
      </c>
    </row>
    <row r="325" s="2" customFormat="1">
      <c r="A325" s="39"/>
      <c r="B325" s="40"/>
      <c r="C325" s="41"/>
      <c r="D325" s="234" t="s">
        <v>139</v>
      </c>
      <c r="E325" s="41"/>
      <c r="F325" s="235" t="s">
        <v>285</v>
      </c>
      <c r="G325" s="41"/>
      <c r="H325" s="41"/>
      <c r="I325" s="236"/>
      <c r="J325" s="41"/>
      <c r="K325" s="41"/>
      <c r="L325" s="45"/>
      <c r="M325" s="237"/>
      <c r="N325" s="238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139</v>
      </c>
      <c r="AU325" s="18" t="s">
        <v>85</v>
      </c>
    </row>
    <row r="326" s="12" customFormat="1" ht="22.8" customHeight="1">
      <c r="A326" s="12"/>
      <c r="B326" s="204"/>
      <c r="C326" s="205"/>
      <c r="D326" s="206" t="s">
        <v>74</v>
      </c>
      <c r="E326" s="218" t="s">
        <v>297</v>
      </c>
      <c r="F326" s="218" t="s">
        <v>298</v>
      </c>
      <c r="G326" s="205"/>
      <c r="H326" s="205"/>
      <c r="I326" s="208"/>
      <c r="J326" s="219">
        <f>BK326</f>
        <v>0</v>
      </c>
      <c r="K326" s="205"/>
      <c r="L326" s="210"/>
      <c r="M326" s="211"/>
      <c r="N326" s="212"/>
      <c r="O326" s="212"/>
      <c r="P326" s="213">
        <f>SUM(P327:P328)</f>
        <v>0</v>
      </c>
      <c r="Q326" s="212"/>
      <c r="R326" s="213">
        <f>SUM(R327:R328)</f>
        <v>0</v>
      </c>
      <c r="S326" s="212"/>
      <c r="T326" s="214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5" t="s">
        <v>83</v>
      </c>
      <c r="AT326" s="216" t="s">
        <v>74</v>
      </c>
      <c r="AU326" s="216" t="s">
        <v>83</v>
      </c>
      <c r="AY326" s="215" t="s">
        <v>131</v>
      </c>
      <c r="BK326" s="217">
        <f>SUM(BK327:BK328)</f>
        <v>0</v>
      </c>
    </row>
    <row r="327" s="2" customFormat="1" ht="16.5" customHeight="1">
      <c r="A327" s="39"/>
      <c r="B327" s="40"/>
      <c r="C327" s="220" t="s">
        <v>614</v>
      </c>
      <c r="D327" s="220" t="s">
        <v>133</v>
      </c>
      <c r="E327" s="221" t="s">
        <v>300</v>
      </c>
      <c r="F327" s="222" t="s">
        <v>301</v>
      </c>
      <c r="G327" s="223" t="s">
        <v>271</v>
      </c>
      <c r="H327" s="224">
        <v>143.75100000000001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40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137</v>
      </c>
      <c r="AT327" s="232" t="s">
        <v>133</v>
      </c>
      <c r="AU327" s="232" t="s">
        <v>85</v>
      </c>
      <c r="AY327" s="18" t="s">
        <v>131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83</v>
      </c>
      <c r="BK327" s="233">
        <f>ROUND(I327*H327,2)</f>
        <v>0</v>
      </c>
      <c r="BL327" s="18" t="s">
        <v>137</v>
      </c>
      <c r="BM327" s="232" t="s">
        <v>615</v>
      </c>
    </row>
    <row r="328" s="2" customFormat="1">
      <c r="A328" s="39"/>
      <c r="B328" s="40"/>
      <c r="C328" s="41"/>
      <c r="D328" s="234" t="s">
        <v>139</v>
      </c>
      <c r="E328" s="41"/>
      <c r="F328" s="235" t="s">
        <v>303</v>
      </c>
      <c r="G328" s="41"/>
      <c r="H328" s="41"/>
      <c r="I328" s="236"/>
      <c r="J328" s="41"/>
      <c r="K328" s="41"/>
      <c r="L328" s="45"/>
      <c r="M328" s="282"/>
      <c r="N328" s="283"/>
      <c r="O328" s="284"/>
      <c r="P328" s="284"/>
      <c r="Q328" s="284"/>
      <c r="R328" s="284"/>
      <c r="S328" s="284"/>
      <c r="T328" s="285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139</v>
      </c>
      <c r="AU328" s="18" t="s">
        <v>85</v>
      </c>
    </row>
    <row r="329" s="2" customFormat="1" ht="6.96" customHeight="1">
      <c r="A329" s="39"/>
      <c r="B329" s="67"/>
      <c r="C329" s="68"/>
      <c r="D329" s="68"/>
      <c r="E329" s="68"/>
      <c r="F329" s="68"/>
      <c r="G329" s="68"/>
      <c r="H329" s="68"/>
      <c r="I329" s="68"/>
      <c r="J329" s="68"/>
      <c r="K329" s="68"/>
      <c r="L329" s="45"/>
      <c r="M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</row>
  </sheetData>
  <sheetProtection sheet="1" autoFilter="0" formatColumns="0" formatRows="0" objects="1" scenarios="1" spinCount="100000" saltValue="hT5+7gJ8IwMUow66KmZU8cqpFbWRM9N8wPflxsrqI7NdxE92L/u4FirS9Lz05sm0Vl93Qokq4EQ66nsg24E0kA==" hashValue="OvZSv0wxl+Vr9EApKoEmfpQb5UK+Poo/jfJlM7bX6xycbDV5/4wvqAztd4CPpT7zbKCyfA5tDSDO+HpYoyeexQ==" algorithmName="SHA-512" password="CC35"/>
  <autoFilter ref="C123:K32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VD Karolinka - oprava dlažeb a vývaru u LG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617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 Kauer Miroslav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ROUND((SUM(BE122:BE201)),  2)</f>
        <v>0</v>
      </c>
      <c r="G33" s="39"/>
      <c r="H33" s="39"/>
      <c r="I33" s="156">
        <v>0.20999999999999999</v>
      </c>
      <c r="J33" s="155">
        <f>ROUND(((SUM(BE122:BE201))*I33),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ROUND((SUM(BF122:BF201)),  2)</f>
        <v>0</v>
      </c>
      <c r="G34" s="39"/>
      <c r="H34" s="39"/>
      <c r="I34" s="156">
        <v>0.14999999999999999</v>
      </c>
      <c r="J34" s="155">
        <f>ROUND(((SUM(BF122:BF201))*I34),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ROUND((SUM(BG122:BG201)),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ROUND((SUM(BH122:BH201)),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ROUND((SUM(BI122:BI201)),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VD Karolinka - oprava dlažeb a vývaru u LG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5 - Drenážní pero nad dolní bermou vzdušného líce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Karolinka</v>
      </c>
      <c r="G89" s="41"/>
      <c r="H89" s="41"/>
      <c r="I89" s="33" t="s">
        <v>22</v>
      </c>
      <c r="J89" s="80" t="str">
        <f>IF(J12="","",J12)</f>
        <v>24. 1. 2023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Vodní díla - TBD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410</v>
      </c>
      <c r="E99" s="189"/>
      <c r="F99" s="189"/>
      <c r="G99" s="189"/>
      <c r="H99" s="189"/>
      <c r="I99" s="189"/>
      <c r="J99" s="190">
        <f>J167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618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113</v>
      </c>
      <c r="E101" s="189"/>
      <c r="F101" s="189"/>
      <c r="G101" s="189"/>
      <c r="H101" s="189"/>
      <c r="I101" s="189"/>
      <c r="J101" s="190">
        <f>J195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115</v>
      </c>
      <c r="E102" s="189"/>
      <c r="F102" s="189"/>
      <c r="G102" s="189"/>
      <c r="H102" s="189"/>
      <c r="I102" s="189"/>
      <c r="J102" s="190">
        <f>J199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VD Karolinka - oprava dlažeb a vývaru u LG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5 - Drenážní pero nad dolní bermou vzdušného líce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k.ú. Karolinka</v>
      </c>
      <c r="G116" s="41"/>
      <c r="H116" s="41"/>
      <c r="I116" s="33" t="s">
        <v>22</v>
      </c>
      <c r="J116" s="80" t="str">
        <f>IF(J12="","",J12)</f>
        <v>24. 1. 2023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Povodí Moravy, s.p.</v>
      </c>
      <c r="G118" s="41"/>
      <c r="H118" s="41"/>
      <c r="I118" s="33" t="s">
        <v>30</v>
      </c>
      <c r="J118" s="37" t="str">
        <f>E21</f>
        <v>Vodní díla - TBD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32</v>
      </c>
      <c r="J119" s="37" t="str">
        <f>E24</f>
        <v>Ing. Kauer Miroslav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117</v>
      </c>
      <c r="D121" s="195" t="s">
        <v>60</v>
      </c>
      <c r="E121" s="195" t="s">
        <v>56</v>
      </c>
      <c r="F121" s="195" t="s">
        <v>57</v>
      </c>
      <c r="G121" s="195" t="s">
        <v>118</v>
      </c>
      <c r="H121" s="195" t="s">
        <v>119</v>
      </c>
      <c r="I121" s="195" t="s">
        <v>120</v>
      </c>
      <c r="J121" s="196" t="s">
        <v>106</v>
      </c>
      <c r="K121" s="197" t="s">
        <v>121</v>
      </c>
      <c r="L121" s="198"/>
      <c r="M121" s="101" t="s">
        <v>1</v>
      </c>
      <c r="N121" s="102" t="s">
        <v>39</v>
      </c>
      <c r="O121" s="102" t="s">
        <v>122</v>
      </c>
      <c r="P121" s="102" t="s">
        <v>123</v>
      </c>
      <c r="Q121" s="102" t="s">
        <v>124</v>
      </c>
      <c r="R121" s="102" t="s">
        <v>125</v>
      </c>
      <c r="S121" s="102" t="s">
        <v>126</v>
      </c>
      <c r="T121" s="103" t="s">
        <v>127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128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32.172456000000004</v>
      </c>
      <c r="S122" s="105"/>
      <c r="T122" s="202">
        <f>T123</f>
        <v>0.00696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74</v>
      </c>
      <c r="AU122" s="18" t="s">
        <v>108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74</v>
      </c>
      <c r="E123" s="207" t="s">
        <v>129</v>
      </c>
      <c r="F123" s="207" t="s">
        <v>130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P124+P167+P171+P195+P199</f>
        <v>0</v>
      </c>
      <c r="Q123" s="212"/>
      <c r="R123" s="213">
        <f>R124+R167+R171+R195+R199</f>
        <v>32.172456000000004</v>
      </c>
      <c r="S123" s="212"/>
      <c r="T123" s="214">
        <f>T124+T167+T171+T195+T199</f>
        <v>0.00696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83</v>
      </c>
      <c r="AT123" s="216" t="s">
        <v>74</v>
      </c>
      <c r="AU123" s="216" t="s">
        <v>75</v>
      </c>
      <c r="AY123" s="215" t="s">
        <v>131</v>
      </c>
      <c r="BK123" s="217">
        <f>BK124+BK167+BK171+BK195+BK199</f>
        <v>0</v>
      </c>
    </row>
    <row r="124" s="12" customFormat="1" ht="22.8" customHeight="1">
      <c r="A124" s="12"/>
      <c r="B124" s="204"/>
      <c r="C124" s="205"/>
      <c r="D124" s="206" t="s">
        <v>74</v>
      </c>
      <c r="E124" s="218" t="s">
        <v>83</v>
      </c>
      <c r="F124" s="218" t="s">
        <v>132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SUM(P125:P166)</f>
        <v>0</v>
      </c>
      <c r="Q124" s="212"/>
      <c r="R124" s="213">
        <f>SUM(R125:R166)</f>
        <v>32.118400000000001</v>
      </c>
      <c r="S124" s="212"/>
      <c r="T124" s="214">
        <f>SUM(T125:T166)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83</v>
      </c>
      <c r="AT124" s="216" t="s">
        <v>74</v>
      </c>
      <c r="AU124" s="216" t="s">
        <v>83</v>
      </c>
      <c r="AY124" s="215" t="s">
        <v>131</v>
      </c>
      <c r="BK124" s="217">
        <f>SUM(BK125:BK166)</f>
        <v>0</v>
      </c>
    </row>
    <row r="125" s="2" customFormat="1" ht="24.15" customHeight="1">
      <c r="A125" s="39"/>
      <c r="B125" s="40"/>
      <c r="C125" s="220" t="s">
        <v>83</v>
      </c>
      <c r="D125" s="220" t="s">
        <v>133</v>
      </c>
      <c r="E125" s="221" t="s">
        <v>619</v>
      </c>
      <c r="F125" s="222" t="s">
        <v>620</v>
      </c>
      <c r="G125" s="223" t="s">
        <v>194</v>
      </c>
      <c r="H125" s="224">
        <v>40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137</v>
      </c>
      <c r="AT125" s="232" t="s">
        <v>133</v>
      </c>
      <c r="AU125" s="232" t="s">
        <v>85</v>
      </c>
      <c r="AY125" s="18" t="s">
        <v>131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83</v>
      </c>
      <c r="BK125" s="233">
        <f>ROUND(I125*H125,2)</f>
        <v>0</v>
      </c>
      <c r="BL125" s="18" t="s">
        <v>137</v>
      </c>
      <c r="BM125" s="232" t="s">
        <v>621</v>
      </c>
    </row>
    <row r="126" s="2" customFormat="1">
      <c r="A126" s="39"/>
      <c r="B126" s="40"/>
      <c r="C126" s="41"/>
      <c r="D126" s="234" t="s">
        <v>139</v>
      </c>
      <c r="E126" s="41"/>
      <c r="F126" s="235" t="s">
        <v>622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85</v>
      </c>
    </row>
    <row r="127" s="14" customFormat="1">
      <c r="A127" s="14"/>
      <c r="B127" s="249"/>
      <c r="C127" s="250"/>
      <c r="D127" s="234" t="s">
        <v>141</v>
      </c>
      <c r="E127" s="251" t="s">
        <v>1</v>
      </c>
      <c r="F127" s="252" t="s">
        <v>623</v>
      </c>
      <c r="G127" s="250"/>
      <c r="H127" s="253">
        <v>40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141</v>
      </c>
      <c r="AU127" s="259" t="s">
        <v>85</v>
      </c>
      <c r="AV127" s="14" t="s">
        <v>85</v>
      </c>
      <c r="AW127" s="14" t="s">
        <v>31</v>
      </c>
      <c r="AX127" s="14" t="s">
        <v>83</v>
      </c>
      <c r="AY127" s="259" t="s">
        <v>131</v>
      </c>
    </row>
    <row r="128" s="2" customFormat="1" ht="33" customHeight="1">
      <c r="A128" s="39"/>
      <c r="B128" s="40"/>
      <c r="C128" s="220" t="s">
        <v>85</v>
      </c>
      <c r="D128" s="220" t="s">
        <v>133</v>
      </c>
      <c r="E128" s="221" t="s">
        <v>624</v>
      </c>
      <c r="F128" s="222" t="s">
        <v>625</v>
      </c>
      <c r="G128" s="223" t="s">
        <v>154</v>
      </c>
      <c r="H128" s="224">
        <v>57.600000000000001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40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137</v>
      </c>
      <c r="AT128" s="232" t="s">
        <v>133</v>
      </c>
      <c r="AU128" s="232" t="s">
        <v>85</v>
      </c>
      <c r="AY128" s="18" t="s">
        <v>131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83</v>
      </c>
      <c r="BK128" s="233">
        <f>ROUND(I128*H128,2)</f>
        <v>0</v>
      </c>
      <c r="BL128" s="18" t="s">
        <v>137</v>
      </c>
      <c r="BM128" s="232" t="s">
        <v>626</v>
      </c>
    </row>
    <row r="129" s="2" customFormat="1">
      <c r="A129" s="39"/>
      <c r="B129" s="40"/>
      <c r="C129" s="41"/>
      <c r="D129" s="234" t="s">
        <v>139</v>
      </c>
      <c r="E129" s="41"/>
      <c r="F129" s="235" t="s">
        <v>627</v>
      </c>
      <c r="G129" s="41"/>
      <c r="H129" s="41"/>
      <c r="I129" s="236"/>
      <c r="J129" s="41"/>
      <c r="K129" s="41"/>
      <c r="L129" s="45"/>
      <c r="M129" s="237"/>
      <c r="N129" s="238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85</v>
      </c>
    </row>
    <row r="130" s="14" customFormat="1">
      <c r="A130" s="14"/>
      <c r="B130" s="249"/>
      <c r="C130" s="250"/>
      <c r="D130" s="234" t="s">
        <v>141</v>
      </c>
      <c r="E130" s="251" t="s">
        <v>1</v>
      </c>
      <c r="F130" s="252" t="s">
        <v>628</v>
      </c>
      <c r="G130" s="250"/>
      <c r="H130" s="253">
        <v>57.600000000000001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141</v>
      </c>
      <c r="AU130" s="259" t="s">
        <v>85</v>
      </c>
      <c r="AV130" s="14" t="s">
        <v>85</v>
      </c>
      <c r="AW130" s="14" t="s">
        <v>31</v>
      </c>
      <c r="AX130" s="14" t="s">
        <v>83</v>
      </c>
      <c r="AY130" s="259" t="s">
        <v>131</v>
      </c>
    </row>
    <row r="131" s="2" customFormat="1" ht="21.75" customHeight="1">
      <c r="A131" s="39"/>
      <c r="B131" s="40"/>
      <c r="C131" s="220" t="s">
        <v>151</v>
      </c>
      <c r="D131" s="220" t="s">
        <v>133</v>
      </c>
      <c r="E131" s="221" t="s">
        <v>629</v>
      </c>
      <c r="F131" s="222" t="s">
        <v>630</v>
      </c>
      <c r="G131" s="223" t="s">
        <v>194</v>
      </c>
      <c r="H131" s="224">
        <v>140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40</v>
      </c>
      <c r="O131" s="92"/>
      <c r="P131" s="230">
        <f>O131*H131</f>
        <v>0</v>
      </c>
      <c r="Q131" s="230">
        <v>0.00084000000000000003</v>
      </c>
      <c r="R131" s="230">
        <f>Q131*H131</f>
        <v>0.11760000000000001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137</v>
      </c>
      <c r="AT131" s="232" t="s">
        <v>133</v>
      </c>
      <c r="AU131" s="232" t="s">
        <v>85</v>
      </c>
      <c r="AY131" s="18" t="s">
        <v>131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83</v>
      </c>
      <c r="BK131" s="233">
        <f>ROUND(I131*H131,2)</f>
        <v>0</v>
      </c>
      <c r="BL131" s="18" t="s">
        <v>137</v>
      </c>
      <c r="BM131" s="232" t="s">
        <v>631</v>
      </c>
    </row>
    <row r="132" s="2" customFormat="1">
      <c r="A132" s="39"/>
      <c r="B132" s="40"/>
      <c r="C132" s="41"/>
      <c r="D132" s="234" t="s">
        <v>139</v>
      </c>
      <c r="E132" s="41"/>
      <c r="F132" s="235" t="s">
        <v>632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85</v>
      </c>
    </row>
    <row r="133" s="14" customFormat="1">
      <c r="A133" s="14"/>
      <c r="B133" s="249"/>
      <c r="C133" s="250"/>
      <c r="D133" s="234" t="s">
        <v>141</v>
      </c>
      <c r="E133" s="251" t="s">
        <v>1</v>
      </c>
      <c r="F133" s="252" t="s">
        <v>633</v>
      </c>
      <c r="G133" s="250"/>
      <c r="H133" s="253">
        <v>140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141</v>
      </c>
      <c r="AU133" s="259" t="s">
        <v>85</v>
      </c>
      <c r="AV133" s="14" t="s">
        <v>85</v>
      </c>
      <c r="AW133" s="14" t="s">
        <v>31</v>
      </c>
      <c r="AX133" s="14" t="s">
        <v>83</v>
      </c>
      <c r="AY133" s="259" t="s">
        <v>131</v>
      </c>
    </row>
    <row r="134" s="2" customFormat="1" ht="24.15" customHeight="1">
      <c r="A134" s="39"/>
      <c r="B134" s="40"/>
      <c r="C134" s="220" t="s">
        <v>137</v>
      </c>
      <c r="D134" s="220" t="s">
        <v>133</v>
      </c>
      <c r="E134" s="221" t="s">
        <v>634</v>
      </c>
      <c r="F134" s="222" t="s">
        <v>635</v>
      </c>
      <c r="G134" s="223" t="s">
        <v>194</v>
      </c>
      <c r="H134" s="224">
        <v>140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40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137</v>
      </c>
      <c r="AT134" s="232" t="s">
        <v>133</v>
      </c>
      <c r="AU134" s="232" t="s">
        <v>85</v>
      </c>
      <c r="AY134" s="18" t="s">
        <v>131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83</v>
      </c>
      <c r="BK134" s="233">
        <f>ROUND(I134*H134,2)</f>
        <v>0</v>
      </c>
      <c r="BL134" s="18" t="s">
        <v>137</v>
      </c>
      <c r="BM134" s="232" t="s">
        <v>636</v>
      </c>
    </row>
    <row r="135" s="2" customFormat="1">
      <c r="A135" s="39"/>
      <c r="B135" s="40"/>
      <c r="C135" s="41"/>
      <c r="D135" s="234" t="s">
        <v>139</v>
      </c>
      <c r="E135" s="41"/>
      <c r="F135" s="235" t="s">
        <v>637</v>
      </c>
      <c r="G135" s="41"/>
      <c r="H135" s="41"/>
      <c r="I135" s="236"/>
      <c r="J135" s="41"/>
      <c r="K135" s="41"/>
      <c r="L135" s="45"/>
      <c r="M135" s="237"/>
      <c r="N135" s="23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85</v>
      </c>
    </row>
    <row r="136" s="14" customFormat="1">
      <c r="A136" s="14"/>
      <c r="B136" s="249"/>
      <c r="C136" s="250"/>
      <c r="D136" s="234" t="s">
        <v>141</v>
      </c>
      <c r="E136" s="251" t="s">
        <v>1</v>
      </c>
      <c r="F136" s="252" t="s">
        <v>633</v>
      </c>
      <c r="G136" s="250"/>
      <c r="H136" s="253">
        <v>140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141</v>
      </c>
      <c r="AU136" s="259" t="s">
        <v>85</v>
      </c>
      <c r="AV136" s="14" t="s">
        <v>85</v>
      </c>
      <c r="AW136" s="14" t="s">
        <v>31</v>
      </c>
      <c r="AX136" s="14" t="s">
        <v>83</v>
      </c>
      <c r="AY136" s="259" t="s">
        <v>131</v>
      </c>
    </row>
    <row r="137" s="2" customFormat="1" ht="24.15" customHeight="1">
      <c r="A137" s="39"/>
      <c r="B137" s="40"/>
      <c r="C137" s="220" t="s">
        <v>166</v>
      </c>
      <c r="D137" s="220" t="s">
        <v>133</v>
      </c>
      <c r="E137" s="221" t="s">
        <v>638</v>
      </c>
      <c r="F137" s="222" t="s">
        <v>639</v>
      </c>
      <c r="G137" s="223" t="s">
        <v>154</v>
      </c>
      <c r="H137" s="224">
        <v>53.399999999999999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40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137</v>
      </c>
      <c r="AT137" s="232" t="s">
        <v>133</v>
      </c>
      <c r="AU137" s="232" t="s">
        <v>85</v>
      </c>
      <c r="AY137" s="18" t="s">
        <v>131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83</v>
      </c>
      <c r="BK137" s="233">
        <f>ROUND(I137*H137,2)</f>
        <v>0</v>
      </c>
      <c r="BL137" s="18" t="s">
        <v>137</v>
      </c>
      <c r="BM137" s="232" t="s">
        <v>640</v>
      </c>
    </row>
    <row r="138" s="2" customFormat="1">
      <c r="A138" s="39"/>
      <c r="B138" s="40"/>
      <c r="C138" s="41"/>
      <c r="D138" s="234" t="s">
        <v>139</v>
      </c>
      <c r="E138" s="41"/>
      <c r="F138" s="235" t="s">
        <v>641</v>
      </c>
      <c r="G138" s="41"/>
      <c r="H138" s="41"/>
      <c r="I138" s="236"/>
      <c r="J138" s="41"/>
      <c r="K138" s="41"/>
      <c r="L138" s="45"/>
      <c r="M138" s="237"/>
      <c r="N138" s="238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139</v>
      </c>
      <c r="AU138" s="18" t="s">
        <v>85</v>
      </c>
    </row>
    <row r="139" s="14" customFormat="1">
      <c r="A139" s="14"/>
      <c r="B139" s="249"/>
      <c r="C139" s="250"/>
      <c r="D139" s="234" t="s">
        <v>141</v>
      </c>
      <c r="E139" s="251" t="s">
        <v>1</v>
      </c>
      <c r="F139" s="252" t="s">
        <v>642</v>
      </c>
      <c r="G139" s="250"/>
      <c r="H139" s="253">
        <v>3.2000000000000002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141</v>
      </c>
      <c r="AU139" s="259" t="s">
        <v>85</v>
      </c>
      <c r="AV139" s="14" t="s">
        <v>85</v>
      </c>
      <c r="AW139" s="14" t="s">
        <v>31</v>
      </c>
      <c r="AX139" s="14" t="s">
        <v>75</v>
      </c>
      <c r="AY139" s="259" t="s">
        <v>131</v>
      </c>
    </row>
    <row r="140" s="14" customFormat="1">
      <c r="A140" s="14"/>
      <c r="B140" s="249"/>
      <c r="C140" s="250"/>
      <c r="D140" s="234" t="s">
        <v>141</v>
      </c>
      <c r="E140" s="251" t="s">
        <v>1</v>
      </c>
      <c r="F140" s="252" t="s">
        <v>643</v>
      </c>
      <c r="G140" s="250"/>
      <c r="H140" s="253">
        <v>9.5999999999999996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141</v>
      </c>
      <c r="AU140" s="259" t="s">
        <v>85</v>
      </c>
      <c r="AV140" s="14" t="s">
        <v>85</v>
      </c>
      <c r="AW140" s="14" t="s">
        <v>31</v>
      </c>
      <c r="AX140" s="14" t="s">
        <v>75</v>
      </c>
      <c r="AY140" s="259" t="s">
        <v>131</v>
      </c>
    </row>
    <row r="141" s="14" customFormat="1">
      <c r="A141" s="14"/>
      <c r="B141" s="249"/>
      <c r="C141" s="250"/>
      <c r="D141" s="234" t="s">
        <v>141</v>
      </c>
      <c r="E141" s="251" t="s">
        <v>1</v>
      </c>
      <c r="F141" s="252" t="s">
        <v>644</v>
      </c>
      <c r="G141" s="250"/>
      <c r="H141" s="253">
        <v>40.600000000000001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141</v>
      </c>
      <c r="AU141" s="259" t="s">
        <v>85</v>
      </c>
      <c r="AV141" s="14" t="s">
        <v>85</v>
      </c>
      <c r="AW141" s="14" t="s">
        <v>31</v>
      </c>
      <c r="AX141" s="14" t="s">
        <v>75</v>
      </c>
      <c r="AY141" s="259" t="s">
        <v>131</v>
      </c>
    </row>
    <row r="142" s="15" customFormat="1">
      <c r="A142" s="15"/>
      <c r="B142" s="260"/>
      <c r="C142" s="261"/>
      <c r="D142" s="234" t="s">
        <v>141</v>
      </c>
      <c r="E142" s="262" t="s">
        <v>1</v>
      </c>
      <c r="F142" s="263" t="s">
        <v>144</v>
      </c>
      <c r="G142" s="261"/>
      <c r="H142" s="264">
        <v>53.400000000000006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141</v>
      </c>
      <c r="AU142" s="270" t="s">
        <v>85</v>
      </c>
      <c r="AV142" s="15" t="s">
        <v>137</v>
      </c>
      <c r="AW142" s="15" t="s">
        <v>31</v>
      </c>
      <c r="AX142" s="15" t="s">
        <v>83</v>
      </c>
      <c r="AY142" s="270" t="s">
        <v>131</v>
      </c>
    </row>
    <row r="143" s="2" customFormat="1" ht="16.5" customHeight="1">
      <c r="A143" s="39"/>
      <c r="B143" s="40"/>
      <c r="C143" s="286" t="s">
        <v>98</v>
      </c>
      <c r="D143" s="286" t="s">
        <v>645</v>
      </c>
      <c r="E143" s="287" t="s">
        <v>646</v>
      </c>
      <c r="F143" s="288" t="s">
        <v>647</v>
      </c>
      <c r="G143" s="289" t="s">
        <v>271</v>
      </c>
      <c r="H143" s="290">
        <v>6.4000000000000004</v>
      </c>
      <c r="I143" s="291"/>
      <c r="J143" s="292">
        <f>ROUND(I143*H143,2)</f>
        <v>0</v>
      </c>
      <c r="K143" s="293"/>
      <c r="L143" s="294"/>
      <c r="M143" s="295" t="s">
        <v>1</v>
      </c>
      <c r="N143" s="296" t="s">
        <v>40</v>
      </c>
      <c r="O143" s="92"/>
      <c r="P143" s="230">
        <f>O143*H143</f>
        <v>0</v>
      </c>
      <c r="Q143" s="230">
        <v>1</v>
      </c>
      <c r="R143" s="230">
        <f>Q143*H143</f>
        <v>6.4000000000000004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204</v>
      </c>
      <c r="AT143" s="232" t="s">
        <v>645</v>
      </c>
      <c r="AU143" s="232" t="s">
        <v>85</v>
      </c>
      <c r="AY143" s="18" t="s">
        <v>131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83</v>
      </c>
      <c r="BK143" s="233">
        <f>ROUND(I143*H143,2)</f>
        <v>0</v>
      </c>
      <c r="BL143" s="18" t="s">
        <v>137</v>
      </c>
      <c r="BM143" s="232" t="s">
        <v>648</v>
      </c>
    </row>
    <row r="144" s="2" customFormat="1">
      <c r="A144" s="39"/>
      <c r="B144" s="40"/>
      <c r="C144" s="41"/>
      <c r="D144" s="234" t="s">
        <v>139</v>
      </c>
      <c r="E144" s="41"/>
      <c r="F144" s="235" t="s">
        <v>647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85</v>
      </c>
    </row>
    <row r="145" s="14" customFormat="1">
      <c r="A145" s="14"/>
      <c r="B145" s="249"/>
      <c r="C145" s="250"/>
      <c r="D145" s="234" t="s">
        <v>141</v>
      </c>
      <c r="E145" s="251" t="s">
        <v>1</v>
      </c>
      <c r="F145" s="252" t="s">
        <v>649</v>
      </c>
      <c r="G145" s="250"/>
      <c r="H145" s="253">
        <v>3.2000000000000002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141</v>
      </c>
      <c r="AU145" s="259" t="s">
        <v>85</v>
      </c>
      <c r="AV145" s="14" t="s">
        <v>85</v>
      </c>
      <c r="AW145" s="14" t="s">
        <v>31</v>
      </c>
      <c r="AX145" s="14" t="s">
        <v>75</v>
      </c>
      <c r="AY145" s="259" t="s">
        <v>131</v>
      </c>
    </row>
    <row r="146" s="14" customFormat="1">
      <c r="A146" s="14"/>
      <c r="B146" s="249"/>
      <c r="C146" s="250"/>
      <c r="D146" s="234" t="s">
        <v>141</v>
      </c>
      <c r="E146" s="251" t="s">
        <v>1</v>
      </c>
      <c r="F146" s="252" t="s">
        <v>650</v>
      </c>
      <c r="G146" s="250"/>
      <c r="H146" s="253">
        <v>6.4000000000000004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141</v>
      </c>
      <c r="AU146" s="259" t="s">
        <v>85</v>
      </c>
      <c r="AV146" s="14" t="s">
        <v>85</v>
      </c>
      <c r="AW146" s="14" t="s">
        <v>31</v>
      </c>
      <c r="AX146" s="14" t="s">
        <v>83</v>
      </c>
      <c r="AY146" s="259" t="s">
        <v>131</v>
      </c>
    </row>
    <row r="147" s="2" customFormat="1" ht="24.15" customHeight="1">
      <c r="A147" s="39"/>
      <c r="B147" s="40"/>
      <c r="C147" s="220" t="s">
        <v>191</v>
      </c>
      <c r="D147" s="220" t="s">
        <v>133</v>
      </c>
      <c r="E147" s="221" t="s">
        <v>651</v>
      </c>
      <c r="F147" s="222" t="s">
        <v>652</v>
      </c>
      <c r="G147" s="223" t="s">
        <v>154</v>
      </c>
      <c r="H147" s="224">
        <v>3.2000000000000002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40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137</v>
      </c>
      <c r="AT147" s="232" t="s">
        <v>133</v>
      </c>
      <c r="AU147" s="232" t="s">
        <v>85</v>
      </c>
      <c r="AY147" s="18" t="s">
        <v>131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83</v>
      </c>
      <c r="BK147" s="233">
        <f>ROUND(I147*H147,2)</f>
        <v>0</v>
      </c>
      <c r="BL147" s="18" t="s">
        <v>137</v>
      </c>
      <c r="BM147" s="232" t="s">
        <v>653</v>
      </c>
    </row>
    <row r="148" s="2" customFormat="1">
      <c r="A148" s="39"/>
      <c r="B148" s="40"/>
      <c r="C148" s="41"/>
      <c r="D148" s="234" t="s">
        <v>139</v>
      </c>
      <c r="E148" s="41"/>
      <c r="F148" s="235" t="s">
        <v>654</v>
      </c>
      <c r="G148" s="41"/>
      <c r="H148" s="41"/>
      <c r="I148" s="236"/>
      <c r="J148" s="41"/>
      <c r="K148" s="41"/>
      <c r="L148" s="45"/>
      <c r="M148" s="237"/>
      <c r="N148" s="23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85</v>
      </c>
    </row>
    <row r="149" s="14" customFormat="1">
      <c r="A149" s="14"/>
      <c r="B149" s="249"/>
      <c r="C149" s="250"/>
      <c r="D149" s="234" t="s">
        <v>141</v>
      </c>
      <c r="E149" s="251" t="s">
        <v>1</v>
      </c>
      <c r="F149" s="252" t="s">
        <v>655</v>
      </c>
      <c r="G149" s="250"/>
      <c r="H149" s="253">
        <v>3.2000000000000002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141</v>
      </c>
      <c r="AU149" s="259" t="s">
        <v>85</v>
      </c>
      <c r="AV149" s="14" t="s">
        <v>85</v>
      </c>
      <c r="AW149" s="14" t="s">
        <v>31</v>
      </c>
      <c r="AX149" s="14" t="s">
        <v>83</v>
      </c>
      <c r="AY149" s="259" t="s">
        <v>131</v>
      </c>
    </row>
    <row r="150" s="2" customFormat="1" ht="16.5" customHeight="1">
      <c r="A150" s="39"/>
      <c r="B150" s="40"/>
      <c r="C150" s="286" t="s">
        <v>204</v>
      </c>
      <c r="D150" s="286" t="s">
        <v>645</v>
      </c>
      <c r="E150" s="287" t="s">
        <v>656</v>
      </c>
      <c r="F150" s="288" t="s">
        <v>657</v>
      </c>
      <c r="G150" s="289" t="s">
        <v>271</v>
      </c>
      <c r="H150" s="290">
        <v>25.600000000000001</v>
      </c>
      <c r="I150" s="291"/>
      <c r="J150" s="292">
        <f>ROUND(I150*H150,2)</f>
        <v>0</v>
      </c>
      <c r="K150" s="293"/>
      <c r="L150" s="294"/>
      <c r="M150" s="295" t="s">
        <v>1</v>
      </c>
      <c r="N150" s="296" t="s">
        <v>40</v>
      </c>
      <c r="O150" s="92"/>
      <c r="P150" s="230">
        <f>O150*H150</f>
        <v>0</v>
      </c>
      <c r="Q150" s="230">
        <v>1</v>
      </c>
      <c r="R150" s="230">
        <f>Q150*H150</f>
        <v>25.600000000000001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204</v>
      </c>
      <c r="AT150" s="232" t="s">
        <v>645</v>
      </c>
      <c r="AU150" s="232" t="s">
        <v>85</v>
      </c>
      <c r="AY150" s="18" t="s">
        <v>131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83</v>
      </c>
      <c r="BK150" s="233">
        <f>ROUND(I150*H150,2)</f>
        <v>0</v>
      </c>
      <c r="BL150" s="18" t="s">
        <v>137</v>
      </c>
      <c r="BM150" s="232" t="s">
        <v>658</v>
      </c>
    </row>
    <row r="151" s="2" customFormat="1">
      <c r="A151" s="39"/>
      <c r="B151" s="40"/>
      <c r="C151" s="41"/>
      <c r="D151" s="234" t="s">
        <v>139</v>
      </c>
      <c r="E151" s="41"/>
      <c r="F151" s="235" t="s">
        <v>657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139</v>
      </c>
      <c r="AU151" s="18" t="s">
        <v>85</v>
      </c>
    </row>
    <row r="152" s="14" customFormat="1">
      <c r="A152" s="14"/>
      <c r="B152" s="249"/>
      <c r="C152" s="250"/>
      <c r="D152" s="234" t="s">
        <v>141</v>
      </c>
      <c r="E152" s="251" t="s">
        <v>1</v>
      </c>
      <c r="F152" s="252" t="s">
        <v>659</v>
      </c>
      <c r="G152" s="250"/>
      <c r="H152" s="253">
        <v>3.2000000000000002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141</v>
      </c>
      <c r="AU152" s="259" t="s">
        <v>85</v>
      </c>
      <c r="AV152" s="14" t="s">
        <v>85</v>
      </c>
      <c r="AW152" s="14" t="s">
        <v>31</v>
      </c>
      <c r="AX152" s="14" t="s">
        <v>75</v>
      </c>
      <c r="AY152" s="259" t="s">
        <v>131</v>
      </c>
    </row>
    <row r="153" s="14" customFormat="1">
      <c r="A153" s="14"/>
      <c r="B153" s="249"/>
      <c r="C153" s="250"/>
      <c r="D153" s="234" t="s">
        <v>141</v>
      </c>
      <c r="E153" s="251" t="s">
        <v>1</v>
      </c>
      <c r="F153" s="252" t="s">
        <v>660</v>
      </c>
      <c r="G153" s="250"/>
      <c r="H153" s="253">
        <v>9.5999999999999996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141</v>
      </c>
      <c r="AU153" s="259" t="s">
        <v>85</v>
      </c>
      <c r="AV153" s="14" t="s">
        <v>85</v>
      </c>
      <c r="AW153" s="14" t="s">
        <v>31</v>
      </c>
      <c r="AX153" s="14" t="s">
        <v>75</v>
      </c>
      <c r="AY153" s="259" t="s">
        <v>131</v>
      </c>
    </row>
    <row r="154" s="14" customFormat="1">
      <c r="A154" s="14"/>
      <c r="B154" s="249"/>
      <c r="C154" s="250"/>
      <c r="D154" s="234" t="s">
        <v>141</v>
      </c>
      <c r="E154" s="251" t="s">
        <v>1</v>
      </c>
      <c r="F154" s="252" t="s">
        <v>661</v>
      </c>
      <c r="G154" s="250"/>
      <c r="H154" s="253">
        <v>25.600000000000001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141</v>
      </c>
      <c r="AU154" s="259" t="s">
        <v>85</v>
      </c>
      <c r="AV154" s="14" t="s">
        <v>85</v>
      </c>
      <c r="AW154" s="14" t="s">
        <v>31</v>
      </c>
      <c r="AX154" s="14" t="s">
        <v>83</v>
      </c>
      <c r="AY154" s="259" t="s">
        <v>131</v>
      </c>
    </row>
    <row r="155" s="2" customFormat="1" ht="24.15" customHeight="1">
      <c r="A155" s="39"/>
      <c r="B155" s="40"/>
      <c r="C155" s="220" t="s">
        <v>217</v>
      </c>
      <c r="D155" s="220" t="s">
        <v>133</v>
      </c>
      <c r="E155" s="221" t="s">
        <v>662</v>
      </c>
      <c r="F155" s="222" t="s">
        <v>663</v>
      </c>
      <c r="G155" s="223" t="s">
        <v>194</v>
      </c>
      <c r="H155" s="224">
        <v>40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40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137</v>
      </c>
      <c r="AT155" s="232" t="s">
        <v>133</v>
      </c>
      <c r="AU155" s="232" t="s">
        <v>85</v>
      </c>
      <c r="AY155" s="18" t="s">
        <v>131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83</v>
      </c>
      <c r="BK155" s="233">
        <f>ROUND(I155*H155,2)</f>
        <v>0</v>
      </c>
      <c r="BL155" s="18" t="s">
        <v>137</v>
      </c>
      <c r="BM155" s="232" t="s">
        <v>664</v>
      </c>
    </row>
    <row r="156" s="2" customFormat="1">
      <c r="A156" s="39"/>
      <c r="B156" s="40"/>
      <c r="C156" s="41"/>
      <c r="D156" s="234" t="s">
        <v>139</v>
      </c>
      <c r="E156" s="41"/>
      <c r="F156" s="235" t="s">
        <v>665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85</v>
      </c>
    </row>
    <row r="157" s="2" customFormat="1" ht="16.5" customHeight="1">
      <c r="A157" s="39"/>
      <c r="B157" s="40"/>
      <c r="C157" s="286" t="s">
        <v>227</v>
      </c>
      <c r="D157" s="286" t="s">
        <v>645</v>
      </c>
      <c r="E157" s="287" t="s">
        <v>666</v>
      </c>
      <c r="F157" s="288" t="s">
        <v>667</v>
      </c>
      <c r="G157" s="289" t="s">
        <v>668</v>
      </c>
      <c r="H157" s="290">
        <v>0.80000000000000004</v>
      </c>
      <c r="I157" s="291"/>
      <c r="J157" s="292">
        <f>ROUND(I157*H157,2)</f>
        <v>0</v>
      </c>
      <c r="K157" s="293"/>
      <c r="L157" s="294"/>
      <c r="M157" s="295" t="s">
        <v>1</v>
      </c>
      <c r="N157" s="296" t="s">
        <v>40</v>
      </c>
      <c r="O157" s="92"/>
      <c r="P157" s="230">
        <f>O157*H157</f>
        <v>0</v>
      </c>
      <c r="Q157" s="230">
        <v>0.001</v>
      </c>
      <c r="R157" s="230">
        <f>Q157*H157</f>
        <v>0.00080000000000000004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204</v>
      </c>
      <c r="AT157" s="232" t="s">
        <v>645</v>
      </c>
      <c r="AU157" s="232" t="s">
        <v>85</v>
      </c>
      <c r="AY157" s="18" t="s">
        <v>131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83</v>
      </c>
      <c r="BK157" s="233">
        <f>ROUND(I157*H157,2)</f>
        <v>0</v>
      </c>
      <c r="BL157" s="18" t="s">
        <v>137</v>
      </c>
      <c r="BM157" s="232" t="s">
        <v>669</v>
      </c>
    </row>
    <row r="158" s="2" customFormat="1">
      <c r="A158" s="39"/>
      <c r="B158" s="40"/>
      <c r="C158" s="41"/>
      <c r="D158" s="234" t="s">
        <v>139</v>
      </c>
      <c r="E158" s="41"/>
      <c r="F158" s="235" t="s">
        <v>667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85</v>
      </c>
    </row>
    <row r="159" s="14" customFormat="1">
      <c r="A159" s="14"/>
      <c r="B159" s="249"/>
      <c r="C159" s="250"/>
      <c r="D159" s="234" t="s">
        <v>141</v>
      </c>
      <c r="E159" s="250"/>
      <c r="F159" s="252" t="s">
        <v>670</v>
      </c>
      <c r="G159" s="250"/>
      <c r="H159" s="253">
        <v>0.80000000000000004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141</v>
      </c>
      <c r="AU159" s="259" t="s">
        <v>85</v>
      </c>
      <c r="AV159" s="14" t="s">
        <v>85</v>
      </c>
      <c r="AW159" s="14" t="s">
        <v>4</v>
      </c>
      <c r="AX159" s="14" t="s">
        <v>83</v>
      </c>
      <c r="AY159" s="259" t="s">
        <v>131</v>
      </c>
    </row>
    <row r="160" s="2" customFormat="1" ht="24.15" customHeight="1">
      <c r="A160" s="39"/>
      <c r="B160" s="40"/>
      <c r="C160" s="220" t="s">
        <v>238</v>
      </c>
      <c r="D160" s="220" t="s">
        <v>133</v>
      </c>
      <c r="E160" s="221" t="s">
        <v>671</v>
      </c>
      <c r="F160" s="222" t="s">
        <v>672</v>
      </c>
      <c r="G160" s="223" t="s">
        <v>194</v>
      </c>
      <c r="H160" s="224">
        <v>40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40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137</v>
      </c>
      <c r="AT160" s="232" t="s">
        <v>133</v>
      </c>
      <c r="AU160" s="232" t="s">
        <v>85</v>
      </c>
      <c r="AY160" s="18" t="s">
        <v>131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83</v>
      </c>
      <c r="BK160" s="233">
        <f>ROUND(I160*H160,2)</f>
        <v>0</v>
      </c>
      <c r="BL160" s="18" t="s">
        <v>137</v>
      </c>
      <c r="BM160" s="232" t="s">
        <v>673</v>
      </c>
    </row>
    <row r="161" s="2" customFormat="1">
      <c r="A161" s="39"/>
      <c r="B161" s="40"/>
      <c r="C161" s="41"/>
      <c r="D161" s="234" t="s">
        <v>139</v>
      </c>
      <c r="E161" s="41"/>
      <c r="F161" s="235" t="s">
        <v>674</v>
      </c>
      <c r="G161" s="41"/>
      <c r="H161" s="41"/>
      <c r="I161" s="236"/>
      <c r="J161" s="41"/>
      <c r="K161" s="41"/>
      <c r="L161" s="45"/>
      <c r="M161" s="237"/>
      <c r="N161" s="23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139</v>
      </c>
      <c r="AU161" s="18" t="s">
        <v>85</v>
      </c>
    </row>
    <row r="162" s="2" customFormat="1" ht="24.15" customHeight="1">
      <c r="A162" s="39"/>
      <c r="B162" s="40"/>
      <c r="C162" s="220" t="s">
        <v>243</v>
      </c>
      <c r="D162" s="220" t="s">
        <v>133</v>
      </c>
      <c r="E162" s="221" t="s">
        <v>675</v>
      </c>
      <c r="F162" s="222" t="s">
        <v>676</v>
      </c>
      <c r="G162" s="223" t="s">
        <v>194</v>
      </c>
      <c r="H162" s="224">
        <v>40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40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137</v>
      </c>
      <c r="AT162" s="232" t="s">
        <v>133</v>
      </c>
      <c r="AU162" s="232" t="s">
        <v>85</v>
      </c>
      <c r="AY162" s="18" t="s">
        <v>131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83</v>
      </c>
      <c r="BK162" s="233">
        <f>ROUND(I162*H162,2)</f>
        <v>0</v>
      </c>
      <c r="BL162" s="18" t="s">
        <v>137</v>
      </c>
      <c r="BM162" s="232" t="s">
        <v>677</v>
      </c>
    </row>
    <row r="163" s="2" customFormat="1">
      <c r="A163" s="39"/>
      <c r="B163" s="40"/>
      <c r="C163" s="41"/>
      <c r="D163" s="234" t="s">
        <v>139</v>
      </c>
      <c r="E163" s="41"/>
      <c r="F163" s="235" t="s">
        <v>678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85</v>
      </c>
    </row>
    <row r="164" s="2" customFormat="1" ht="37.8" customHeight="1">
      <c r="A164" s="39"/>
      <c r="B164" s="40"/>
      <c r="C164" s="220" t="s">
        <v>249</v>
      </c>
      <c r="D164" s="220" t="s">
        <v>133</v>
      </c>
      <c r="E164" s="221" t="s">
        <v>679</v>
      </c>
      <c r="F164" s="222" t="s">
        <v>680</v>
      </c>
      <c r="G164" s="223" t="s">
        <v>1</v>
      </c>
      <c r="H164" s="224">
        <v>17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137</v>
      </c>
      <c r="AT164" s="232" t="s">
        <v>133</v>
      </c>
      <c r="AU164" s="232" t="s">
        <v>85</v>
      </c>
      <c r="AY164" s="18" t="s">
        <v>131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83</v>
      </c>
      <c r="BK164" s="233">
        <f>ROUND(I164*H164,2)</f>
        <v>0</v>
      </c>
      <c r="BL164" s="18" t="s">
        <v>137</v>
      </c>
      <c r="BM164" s="232" t="s">
        <v>681</v>
      </c>
    </row>
    <row r="165" s="2" customFormat="1">
      <c r="A165" s="39"/>
      <c r="B165" s="40"/>
      <c r="C165" s="41"/>
      <c r="D165" s="234" t="s">
        <v>139</v>
      </c>
      <c r="E165" s="41"/>
      <c r="F165" s="235" t="s">
        <v>680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85</v>
      </c>
    </row>
    <row r="166" s="14" customFormat="1">
      <c r="A166" s="14"/>
      <c r="B166" s="249"/>
      <c r="C166" s="250"/>
      <c r="D166" s="234" t="s">
        <v>141</v>
      </c>
      <c r="E166" s="251" t="s">
        <v>1</v>
      </c>
      <c r="F166" s="252" t="s">
        <v>682</v>
      </c>
      <c r="G166" s="250"/>
      <c r="H166" s="253">
        <v>17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141</v>
      </c>
      <c r="AU166" s="259" t="s">
        <v>85</v>
      </c>
      <c r="AV166" s="14" t="s">
        <v>85</v>
      </c>
      <c r="AW166" s="14" t="s">
        <v>31</v>
      </c>
      <c r="AX166" s="14" t="s">
        <v>83</v>
      </c>
      <c r="AY166" s="259" t="s">
        <v>131</v>
      </c>
    </row>
    <row r="167" s="12" customFormat="1" ht="22.8" customHeight="1">
      <c r="A167" s="12"/>
      <c r="B167" s="204"/>
      <c r="C167" s="205"/>
      <c r="D167" s="206" t="s">
        <v>74</v>
      </c>
      <c r="E167" s="218" t="s">
        <v>151</v>
      </c>
      <c r="F167" s="218" t="s">
        <v>464</v>
      </c>
      <c r="G167" s="205"/>
      <c r="H167" s="205"/>
      <c r="I167" s="208"/>
      <c r="J167" s="219">
        <f>BK167</f>
        <v>0</v>
      </c>
      <c r="K167" s="205"/>
      <c r="L167" s="210"/>
      <c r="M167" s="211"/>
      <c r="N167" s="212"/>
      <c r="O167" s="212"/>
      <c r="P167" s="213">
        <f>SUM(P168:P170)</f>
        <v>0</v>
      </c>
      <c r="Q167" s="212"/>
      <c r="R167" s="213">
        <f>SUM(R168:R170)</f>
        <v>0</v>
      </c>
      <c r="S167" s="212"/>
      <c r="T167" s="214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5" t="s">
        <v>83</v>
      </c>
      <c r="AT167" s="216" t="s">
        <v>74</v>
      </c>
      <c r="AU167" s="216" t="s">
        <v>83</v>
      </c>
      <c r="AY167" s="215" t="s">
        <v>131</v>
      </c>
      <c r="BK167" s="217">
        <f>SUM(BK168:BK170)</f>
        <v>0</v>
      </c>
    </row>
    <row r="168" s="2" customFormat="1" ht="24.15" customHeight="1">
      <c r="A168" s="39"/>
      <c r="B168" s="40"/>
      <c r="C168" s="220" t="s">
        <v>150</v>
      </c>
      <c r="D168" s="220" t="s">
        <v>133</v>
      </c>
      <c r="E168" s="221" t="s">
        <v>683</v>
      </c>
      <c r="F168" s="222" t="s">
        <v>684</v>
      </c>
      <c r="G168" s="223" t="s">
        <v>154</v>
      </c>
      <c r="H168" s="224">
        <v>0.10000000000000001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40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137</v>
      </c>
      <c r="AT168" s="232" t="s">
        <v>133</v>
      </c>
      <c r="AU168" s="232" t="s">
        <v>85</v>
      </c>
      <c r="AY168" s="18" t="s">
        <v>131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83</v>
      </c>
      <c r="BK168" s="233">
        <f>ROUND(I168*H168,2)</f>
        <v>0</v>
      </c>
      <c r="BL168" s="18" t="s">
        <v>137</v>
      </c>
      <c r="BM168" s="232" t="s">
        <v>685</v>
      </c>
    </row>
    <row r="169" s="2" customFormat="1">
      <c r="A169" s="39"/>
      <c r="B169" s="40"/>
      <c r="C169" s="41"/>
      <c r="D169" s="234" t="s">
        <v>139</v>
      </c>
      <c r="E169" s="41"/>
      <c r="F169" s="235" t="s">
        <v>686</v>
      </c>
      <c r="G169" s="41"/>
      <c r="H169" s="41"/>
      <c r="I169" s="236"/>
      <c r="J169" s="41"/>
      <c r="K169" s="41"/>
      <c r="L169" s="45"/>
      <c r="M169" s="237"/>
      <c r="N169" s="238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85</v>
      </c>
    </row>
    <row r="170" s="14" customFormat="1">
      <c r="A170" s="14"/>
      <c r="B170" s="249"/>
      <c r="C170" s="250"/>
      <c r="D170" s="234" t="s">
        <v>141</v>
      </c>
      <c r="E170" s="251" t="s">
        <v>1</v>
      </c>
      <c r="F170" s="252" t="s">
        <v>687</v>
      </c>
      <c r="G170" s="250"/>
      <c r="H170" s="253">
        <v>0.10000000000000001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141</v>
      </c>
      <c r="AU170" s="259" t="s">
        <v>85</v>
      </c>
      <c r="AV170" s="14" t="s">
        <v>85</v>
      </c>
      <c r="AW170" s="14" t="s">
        <v>31</v>
      </c>
      <c r="AX170" s="14" t="s">
        <v>83</v>
      </c>
      <c r="AY170" s="259" t="s">
        <v>131</v>
      </c>
    </row>
    <row r="171" s="12" customFormat="1" ht="22.8" customHeight="1">
      <c r="A171" s="12"/>
      <c r="B171" s="204"/>
      <c r="C171" s="205"/>
      <c r="D171" s="206" t="s">
        <v>74</v>
      </c>
      <c r="E171" s="218" t="s">
        <v>204</v>
      </c>
      <c r="F171" s="218" t="s">
        <v>688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SUM(P172:P194)</f>
        <v>0</v>
      </c>
      <c r="Q171" s="212"/>
      <c r="R171" s="213">
        <f>SUM(R172:R194)</f>
        <v>0.053780000000000001</v>
      </c>
      <c r="S171" s="212"/>
      <c r="T171" s="214">
        <f>SUM(T172:T194)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83</v>
      </c>
      <c r="AT171" s="216" t="s">
        <v>74</v>
      </c>
      <c r="AU171" s="216" t="s">
        <v>83</v>
      </c>
      <c r="AY171" s="215" t="s">
        <v>131</v>
      </c>
      <c r="BK171" s="217">
        <f>SUM(BK172:BK194)</f>
        <v>0</v>
      </c>
    </row>
    <row r="172" s="2" customFormat="1" ht="21.75" customHeight="1">
      <c r="A172" s="39"/>
      <c r="B172" s="40"/>
      <c r="C172" s="220" t="s">
        <v>8</v>
      </c>
      <c r="D172" s="220" t="s">
        <v>133</v>
      </c>
      <c r="E172" s="221" t="s">
        <v>689</v>
      </c>
      <c r="F172" s="222" t="s">
        <v>690</v>
      </c>
      <c r="G172" s="223" t="s">
        <v>1</v>
      </c>
      <c r="H172" s="224">
        <v>40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40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137</v>
      </c>
      <c r="AT172" s="232" t="s">
        <v>133</v>
      </c>
      <c r="AU172" s="232" t="s">
        <v>85</v>
      </c>
      <c r="AY172" s="18" t="s">
        <v>131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83</v>
      </c>
      <c r="BK172" s="233">
        <f>ROUND(I172*H172,2)</f>
        <v>0</v>
      </c>
      <c r="BL172" s="18" t="s">
        <v>137</v>
      </c>
      <c r="BM172" s="232" t="s">
        <v>691</v>
      </c>
    </row>
    <row r="173" s="2" customFormat="1">
      <c r="A173" s="39"/>
      <c r="B173" s="40"/>
      <c r="C173" s="41"/>
      <c r="D173" s="234" t="s">
        <v>139</v>
      </c>
      <c r="E173" s="41"/>
      <c r="F173" s="235" t="s">
        <v>690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139</v>
      </c>
      <c r="AU173" s="18" t="s">
        <v>85</v>
      </c>
    </row>
    <row r="174" s="14" customFormat="1">
      <c r="A174" s="14"/>
      <c r="B174" s="249"/>
      <c r="C174" s="250"/>
      <c r="D174" s="234" t="s">
        <v>141</v>
      </c>
      <c r="E174" s="251" t="s">
        <v>1</v>
      </c>
      <c r="F174" s="252" t="s">
        <v>692</v>
      </c>
      <c r="G174" s="250"/>
      <c r="H174" s="253">
        <v>24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141</v>
      </c>
      <c r="AU174" s="259" t="s">
        <v>85</v>
      </c>
      <c r="AV174" s="14" t="s">
        <v>85</v>
      </c>
      <c r="AW174" s="14" t="s">
        <v>31</v>
      </c>
      <c r="AX174" s="14" t="s">
        <v>75</v>
      </c>
      <c r="AY174" s="259" t="s">
        <v>131</v>
      </c>
    </row>
    <row r="175" s="14" customFormat="1">
      <c r="A175" s="14"/>
      <c r="B175" s="249"/>
      <c r="C175" s="250"/>
      <c r="D175" s="234" t="s">
        <v>141</v>
      </c>
      <c r="E175" s="251" t="s">
        <v>1</v>
      </c>
      <c r="F175" s="252" t="s">
        <v>693</v>
      </c>
      <c r="G175" s="250"/>
      <c r="H175" s="253">
        <v>16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141</v>
      </c>
      <c r="AU175" s="259" t="s">
        <v>85</v>
      </c>
      <c r="AV175" s="14" t="s">
        <v>85</v>
      </c>
      <c r="AW175" s="14" t="s">
        <v>31</v>
      </c>
      <c r="AX175" s="14" t="s">
        <v>75</v>
      </c>
      <c r="AY175" s="259" t="s">
        <v>131</v>
      </c>
    </row>
    <row r="176" s="15" customFormat="1">
      <c r="A176" s="15"/>
      <c r="B176" s="260"/>
      <c r="C176" s="261"/>
      <c r="D176" s="234" t="s">
        <v>141</v>
      </c>
      <c r="E176" s="262" t="s">
        <v>1</v>
      </c>
      <c r="F176" s="263" t="s">
        <v>144</v>
      </c>
      <c r="G176" s="261"/>
      <c r="H176" s="264">
        <v>40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141</v>
      </c>
      <c r="AU176" s="270" t="s">
        <v>85</v>
      </c>
      <c r="AV176" s="15" t="s">
        <v>137</v>
      </c>
      <c r="AW176" s="15" t="s">
        <v>31</v>
      </c>
      <c r="AX176" s="15" t="s">
        <v>83</v>
      </c>
      <c r="AY176" s="270" t="s">
        <v>131</v>
      </c>
    </row>
    <row r="177" s="2" customFormat="1" ht="24.15" customHeight="1">
      <c r="A177" s="39"/>
      <c r="B177" s="40"/>
      <c r="C177" s="220" t="s">
        <v>261</v>
      </c>
      <c r="D177" s="220" t="s">
        <v>133</v>
      </c>
      <c r="E177" s="221" t="s">
        <v>694</v>
      </c>
      <c r="F177" s="222" t="s">
        <v>695</v>
      </c>
      <c r="G177" s="223" t="s">
        <v>696</v>
      </c>
      <c r="H177" s="224">
        <v>40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40</v>
      </c>
      <c r="O177" s="92"/>
      <c r="P177" s="230">
        <f>O177*H177</f>
        <v>0</v>
      </c>
      <c r="Q177" s="230">
        <v>0.00131</v>
      </c>
      <c r="R177" s="230">
        <f>Q177*H177</f>
        <v>0.052400000000000002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137</v>
      </c>
      <c r="AT177" s="232" t="s">
        <v>133</v>
      </c>
      <c r="AU177" s="232" t="s">
        <v>85</v>
      </c>
      <c r="AY177" s="18" t="s">
        <v>131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83</v>
      </c>
      <c r="BK177" s="233">
        <f>ROUND(I177*H177,2)</f>
        <v>0</v>
      </c>
      <c r="BL177" s="18" t="s">
        <v>137</v>
      </c>
      <c r="BM177" s="232" t="s">
        <v>697</v>
      </c>
    </row>
    <row r="178" s="2" customFormat="1">
      <c r="A178" s="39"/>
      <c r="B178" s="40"/>
      <c r="C178" s="41"/>
      <c r="D178" s="234" t="s">
        <v>139</v>
      </c>
      <c r="E178" s="41"/>
      <c r="F178" s="235" t="s">
        <v>698</v>
      </c>
      <c r="G178" s="41"/>
      <c r="H178" s="41"/>
      <c r="I178" s="236"/>
      <c r="J178" s="41"/>
      <c r="K178" s="41"/>
      <c r="L178" s="45"/>
      <c r="M178" s="237"/>
      <c r="N178" s="238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139</v>
      </c>
      <c r="AU178" s="18" t="s">
        <v>85</v>
      </c>
    </row>
    <row r="179" s="14" customFormat="1">
      <c r="A179" s="14"/>
      <c r="B179" s="249"/>
      <c r="C179" s="250"/>
      <c r="D179" s="234" t="s">
        <v>141</v>
      </c>
      <c r="E179" s="251" t="s">
        <v>1</v>
      </c>
      <c r="F179" s="252" t="s">
        <v>692</v>
      </c>
      <c r="G179" s="250"/>
      <c r="H179" s="253">
        <v>24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141</v>
      </c>
      <c r="AU179" s="259" t="s">
        <v>85</v>
      </c>
      <c r="AV179" s="14" t="s">
        <v>85</v>
      </c>
      <c r="AW179" s="14" t="s">
        <v>31</v>
      </c>
      <c r="AX179" s="14" t="s">
        <v>75</v>
      </c>
      <c r="AY179" s="259" t="s">
        <v>131</v>
      </c>
    </row>
    <row r="180" s="14" customFormat="1">
      <c r="A180" s="14"/>
      <c r="B180" s="249"/>
      <c r="C180" s="250"/>
      <c r="D180" s="234" t="s">
        <v>141</v>
      </c>
      <c r="E180" s="251" t="s">
        <v>1</v>
      </c>
      <c r="F180" s="252" t="s">
        <v>699</v>
      </c>
      <c r="G180" s="250"/>
      <c r="H180" s="253">
        <v>16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141</v>
      </c>
      <c r="AU180" s="259" t="s">
        <v>85</v>
      </c>
      <c r="AV180" s="14" t="s">
        <v>85</v>
      </c>
      <c r="AW180" s="14" t="s">
        <v>31</v>
      </c>
      <c r="AX180" s="14" t="s">
        <v>75</v>
      </c>
      <c r="AY180" s="259" t="s">
        <v>131</v>
      </c>
    </row>
    <row r="181" s="15" customFormat="1">
      <c r="A181" s="15"/>
      <c r="B181" s="260"/>
      <c r="C181" s="261"/>
      <c r="D181" s="234" t="s">
        <v>141</v>
      </c>
      <c r="E181" s="262" t="s">
        <v>1</v>
      </c>
      <c r="F181" s="263" t="s">
        <v>144</v>
      </c>
      <c r="G181" s="261"/>
      <c r="H181" s="264">
        <v>40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141</v>
      </c>
      <c r="AU181" s="270" t="s">
        <v>85</v>
      </c>
      <c r="AV181" s="15" t="s">
        <v>137</v>
      </c>
      <c r="AW181" s="15" t="s">
        <v>31</v>
      </c>
      <c r="AX181" s="15" t="s">
        <v>83</v>
      </c>
      <c r="AY181" s="270" t="s">
        <v>131</v>
      </c>
    </row>
    <row r="182" s="2" customFormat="1" ht="33" customHeight="1">
      <c r="A182" s="39"/>
      <c r="B182" s="40"/>
      <c r="C182" s="220" t="s">
        <v>268</v>
      </c>
      <c r="D182" s="220" t="s">
        <v>133</v>
      </c>
      <c r="E182" s="221" t="s">
        <v>700</v>
      </c>
      <c r="F182" s="222" t="s">
        <v>701</v>
      </c>
      <c r="G182" s="223" t="s">
        <v>702</v>
      </c>
      <c r="H182" s="224">
        <v>2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40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137</v>
      </c>
      <c r="AT182" s="232" t="s">
        <v>133</v>
      </c>
      <c r="AU182" s="232" t="s">
        <v>85</v>
      </c>
      <c r="AY182" s="18" t="s">
        <v>131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83</v>
      </c>
      <c r="BK182" s="233">
        <f>ROUND(I182*H182,2)</f>
        <v>0</v>
      </c>
      <c r="BL182" s="18" t="s">
        <v>137</v>
      </c>
      <c r="BM182" s="232" t="s">
        <v>703</v>
      </c>
    </row>
    <row r="183" s="2" customFormat="1">
      <c r="A183" s="39"/>
      <c r="B183" s="40"/>
      <c r="C183" s="41"/>
      <c r="D183" s="234" t="s">
        <v>139</v>
      </c>
      <c r="E183" s="41"/>
      <c r="F183" s="235" t="s">
        <v>704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139</v>
      </c>
      <c r="AU183" s="18" t="s">
        <v>85</v>
      </c>
    </row>
    <row r="184" s="14" customFormat="1">
      <c r="A184" s="14"/>
      <c r="B184" s="249"/>
      <c r="C184" s="250"/>
      <c r="D184" s="234" t="s">
        <v>141</v>
      </c>
      <c r="E184" s="251" t="s">
        <v>1</v>
      </c>
      <c r="F184" s="252" t="s">
        <v>705</v>
      </c>
      <c r="G184" s="250"/>
      <c r="H184" s="253">
        <v>2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141</v>
      </c>
      <c r="AU184" s="259" t="s">
        <v>85</v>
      </c>
      <c r="AV184" s="14" t="s">
        <v>85</v>
      </c>
      <c r="AW184" s="14" t="s">
        <v>31</v>
      </c>
      <c r="AX184" s="14" t="s">
        <v>83</v>
      </c>
      <c r="AY184" s="259" t="s">
        <v>131</v>
      </c>
    </row>
    <row r="185" s="2" customFormat="1" ht="16.5" customHeight="1">
      <c r="A185" s="39"/>
      <c r="B185" s="40"/>
      <c r="C185" s="286" t="s">
        <v>274</v>
      </c>
      <c r="D185" s="286" t="s">
        <v>645</v>
      </c>
      <c r="E185" s="287" t="s">
        <v>706</v>
      </c>
      <c r="F185" s="288" t="s">
        <v>707</v>
      </c>
      <c r="G185" s="289" t="s">
        <v>702</v>
      </c>
      <c r="H185" s="290">
        <v>2</v>
      </c>
      <c r="I185" s="291"/>
      <c r="J185" s="292">
        <f>ROUND(I185*H185,2)</f>
        <v>0</v>
      </c>
      <c r="K185" s="293"/>
      <c r="L185" s="294"/>
      <c r="M185" s="295" t="s">
        <v>1</v>
      </c>
      <c r="N185" s="296" t="s">
        <v>40</v>
      </c>
      <c r="O185" s="92"/>
      <c r="P185" s="230">
        <f>O185*H185</f>
        <v>0</v>
      </c>
      <c r="Q185" s="230">
        <v>0.00027999999999999998</v>
      </c>
      <c r="R185" s="230">
        <f>Q185*H185</f>
        <v>0.00055999999999999995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204</v>
      </c>
      <c r="AT185" s="232" t="s">
        <v>645</v>
      </c>
      <c r="AU185" s="232" t="s">
        <v>85</v>
      </c>
      <c r="AY185" s="18" t="s">
        <v>131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83</v>
      </c>
      <c r="BK185" s="233">
        <f>ROUND(I185*H185,2)</f>
        <v>0</v>
      </c>
      <c r="BL185" s="18" t="s">
        <v>137</v>
      </c>
      <c r="BM185" s="232" t="s">
        <v>708</v>
      </c>
    </row>
    <row r="186" s="2" customFormat="1">
      <c r="A186" s="39"/>
      <c r="B186" s="40"/>
      <c r="C186" s="41"/>
      <c r="D186" s="234" t="s">
        <v>139</v>
      </c>
      <c r="E186" s="41"/>
      <c r="F186" s="235" t="s">
        <v>707</v>
      </c>
      <c r="G186" s="41"/>
      <c r="H186" s="41"/>
      <c r="I186" s="236"/>
      <c r="J186" s="41"/>
      <c r="K186" s="41"/>
      <c r="L186" s="45"/>
      <c r="M186" s="237"/>
      <c r="N186" s="23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139</v>
      </c>
      <c r="AU186" s="18" t="s">
        <v>85</v>
      </c>
    </row>
    <row r="187" s="2" customFormat="1" ht="33" customHeight="1">
      <c r="A187" s="39"/>
      <c r="B187" s="40"/>
      <c r="C187" s="220" t="s">
        <v>281</v>
      </c>
      <c r="D187" s="220" t="s">
        <v>133</v>
      </c>
      <c r="E187" s="221" t="s">
        <v>709</v>
      </c>
      <c r="F187" s="222" t="s">
        <v>710</v>
      </c>
      <c r="G187" s="223" t="s">
        <v>702</v>
      </c>
      <c r="H187" s="224">
        <v>1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40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137</v>
      </c>
      <c r="AT187" s="232" t="s">
        <v>133</v>
      </c>
      <c r="AU187" s="232" t="s">
        <v>85</v>
      </c>
      <c r="AY187" s="18" t="s">
        <v>131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83</v>
      </c>
      <c r="BK187" s="233">
        <f>ROUND(I187*H187,2)</f>
        <v>0</v>
      </c>
      <c r="BL187" s="18" t="s">
        <v>137</v>
      </c>
      <c r="BM187" s="232" t="s">
        <v>711</v>
      </c>
    </row>
    <row r="188" s="2" customFormat="1">
      <c r="A188" s="39"/>
      <c r="B188" s="40"/>
      <c r="C188" s="41"/>
      <c r="D188" s="234" t="s">
        <v>139</v>
      </c>
      <c r="E188" s="41"/>
      <c r="F188" s="235" t="s">
        <v>712</v>
      </c>
      <c r="G188" s="41"/>
      <c r="H188" s="41"/>
      <c r="I188" s="236"/>
      <c r="J188" s="41"/>
      <c r="K188" s="41"/>
      <c r="L188" s="45"/>
      <c r="M188" s="237"/>
      <c r="N188" s="238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139</v>
      </c>
      <c r="AU188" s="18" t="s">
        <v>85</v>
      </c>
    </row>
    <row r="189" s="2" customFormat="1" ht="24.15" customHeight="1">
      <c r="A189" s="39"/>
      <c r="B189" s="40"/>
      <c r="C189" s="286" t="s">
        <v>286</v>
      </c>
      <c r="D189" s="286" t="s">
        <v>645</v>
      </c>
      <c r="E189" s="287" t="s">
        <v>713</v>
      </c>
      <c r="F189" s="288" t="s">
        <v>714</v>
      </c>
      <c r="G189" s="289" t="s">
        <v>702</v>
      </c>
      <c r="H189" s="290">
        <v>1</v>
      </c>
      <c r="I189" s="291"/>
      <c r="J189" s="292">
        <f>ROUND(I189*H189,2)</f>
        <v>0</v>
      </c>
      <c r="K189" s="293"/>
      <c r="L189" s="294"/>
      <c r="M189" s="295" t="s">
        <v>1</v>
      </c>
      <c r="N189" s="296" t="s">
        <v>40</v>
      </c>
      <c r="O189" s="92"/>
      <c r="P189" s="230">
        <f>O189*H189</f>
        <v>0</v>
      </c>
      <c r="Q189" s="230">
        <v>0.00062</v>
      </c>
      <c r="R189" s="230">
        <f>Q189*H189</f>
        <v>0.00062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204</v>
      </c>
      <c r="AT189" s="232" t="s">
        <v>645</v>
      </c>
      <c r="AU189" s="232" t="s">
        <v>85</v>
      </c>
      <c r="AY189" s="18" t="s">
        <v>131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83</v>
      </c>
      <c r="BK189" s="233">
        <f>ROUND(I189*H189,2)</f>
        <v>0</v>
      </c>
      <c r="BL189" s="18" t="s">
        <v>137</v>
      </c>
      <c r="BM189" s="232" t="s">
        <v>715</v>
      </c>
    </row>
    <row r="190" s="2" customFormat="1">
      <c r="A190" s="39"/>
      <c r="B190" s="40"/>
      <c r="C190" s="41"/>
      <c r="D190" s="234" t="s">
        <v>139</v>
      </c>
      <c r="E190" s="41"/>
      <c r="F190" s="235" t="s">
        <v>714</v>
      </c>
      <c r="G190" s="41"/>
      <c r="H190" s="41"/>
      <c r="I190" s="236"/>
      <c r="J190" s="41"/>
      <c r="K190" s="41"/>
      <c r="L190" s="45"/>
      <c r="M190" s="237"/>
      <c r="N190" s="238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85</v>
      </c>
    </row>
    <row r="191" s="2" customFormat="1" ht="16.5" customHeight="1">
      <c r="A191" s="39"/>
      <c r="B191" s="40"/>
      <c r="C191" s="220" t="s">
        <v>7</v>
      </c>
      <c r="D191" s="220" t="s">
        <v>133</v>
      </c>
      <c r="E191" s="221" t="s">
        <v>716</v>
      </c>
      <c r="F191" s="222" t="s">
        <v>717</v>
      </c>
      <c r="G191" s="223" t="s">
        <v>702</v>
      </c>
      <c r="H191" s="224">
        <v>2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40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137</v>
      </c>
      <c r="AT191" s="232" t="s">
        <v>133</v>
      </c>
      <c r="AU191" s="232" t="s">
        <v>85</v>
      </c>
      <c r="AY191" s="18" t="s">
        <v>131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83</v>
      </c>
      <c r="BK191" s="233">
        <f>ROUND(I191*H191,2)</f>
        <v>0</v>
      </c>
      <c r="BL191" s="18" t="s">
        <v>137</v>
      </c>
      <c r="BM191" s="232" t="s">
        <v>718</v>
      </c>
    </row>
    <row r="192" s="2" customFormat="1">
      <c r="A192" s="39"/>
      <c r="B192" s="40"/>
      <c r="C192" s="41"/>
      <c r="D192" s="234" t="s">
        <v>139</v>
      </c>
      <c r="E192" s="41"/>
      <c r="F192" s="235" t="s">
        <v>719</v>
      </c>
      <c r="G192" s="41"/>
      <c r="H192" s="41"/>
      <c r="I192" s="236"/>
      <c r="J192" s="41"/>
      <c r="K192" s="41"/>
      <c r="L192" s="45"/>
      <c r="M192" s="237"/>
      <c r="N192" s="238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139</v>
      </c>
      <c r="AU192" s="18" t="s">
        <v>85</v>
      </c>
    </row>
    <row r="193" s="2" customFormat="1" ht="16.5" customHeight="1">
      <c r="A193" s="39"/>
      <c r="B193" s="40"/>
      <c r="C193" s="286" t="s">
        <v>299</v>
      </c>
      <c r="D193" s="286" t="s">
        <v>645</v>
      </c>
      <c r="E193" s="287" t="s">
        <v>720</v>
      </c>
      <c r="F193" s="288" t="s">
        <v>721</v>
      </c>
      <c r="G193" s="289" t="s">
        <v>702</v>
      </c>
      <c r="H193" s="290">
        <v>2</v>
      </c>
      <c r="I193" s="291"/>
      <c r="J193" s="292">
        <f>ROUND(I193*H193,2)</f>
        <v>0</v>
      </c>
      <c r="K193" s="293"/>
      <c r="L193" s="294"/>
      <c r="M193" s="295" t="s">
        <v>1</v>
      </c>
      <c r="N193" s="296" t="s">
        <v>40</v>
      </c>
      <c r="O193" s="92"/>
      <c r="P193" s="230">
        <f>O193*H193</f>
        <v>0</v>
      </c>
      <c r="Q193" s="230">
        <v>0.00010000000000000001</v>
      </c>
      <c r="R193" s="230">
        <f>Q193*H193</f>
        <v>0.00020000000000000001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204</v>
      </c>
      <c r="AT193" s="232" t="s">
        <v>645</v>
      </c>
      <c r="AU193" s="232" t="s">
        <v>85</v>
      </c>
      <c r="AY193" s="18" t="s">
        <v>131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83</v>
      </c>
      <c r="BK193" s="233">
        <f>ROUND(I193*H193,2)</f>
        <v>0</v>
      </c>
      <c r="BL193" s="18" t="s">
        <v>137</v>
      </c>
      <c r="BM193" s="232" t="s">
        <v>722</v>
      </c>
    </row>
    <row r="194" s="2" customFormat="1">
      <c r="A194" s="39"/>
      <c r="B194" s="40"/>
      <c r="C194" s="41"/>
      <c r="D194" s="234" t="s">
        <v>139</v>
      </c>
      <c r="E194" s="41"/>
      <c r="F194" s="235" t="s">
        <v>721</v>
      </c>
      <c r="G194" s="41"/>
      <c r="H194" s="41"/>
      <c r="I194" s="236"/>
      <c r="J194" s="41"/>
      <c r="K194" s="41"/>
      <c r="L194" s="45"/>
      <c r="M194" s="237"/>
      <c r="N194" s="238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139</v>
      </c>
      <c r="AU194" s="18" t="s">
        <v>85</v>
      </c>
    </row>
    <row r="195" s="12" customFormat="1" ht="22.8" customHeight="1">
      <c r="A195" s="12"/>
      <c r="B195" s="204"/>
      <c r="C195" s="205"/>
      <c r="D195" s="206" t="s">
        <v>74</v>
      </c>
      <c r="E195" s="218" t="s">
        <v>217</v>
      </c>
      <c r="F195" s="218" t="s">
        <v>218</v>
      </c>
      <c r="G195" s="205"/>
      <c r="H195" s="205"/>
      <c r="I195" s="208"/>
      <c r="J195" s="219">
        <f>BK195</f>
        <v>0</v>
      </c>
      <c r="K195" s="205"/>
      <c r="L195" s="210"/>
      <c r="M195" s="211"/>
      <c r="N195" s="212"/>
      <c r="O195" s="212"/>
      <c r="P195" s="213">
        <f>SUM(P196:P198)</f>
        <v>0</v>
      </c>
      <c r="Q195" s="212"/>
      <c r="R195" s="213">
        <f>SUM(R196:R198)</f>
        <v>0.00027599999999999999</v>
      </c>
      <c r="S195" s="212"/>
      <c r="T195" s="214">
        <f>SUM(T196:T198)</f>
        <v>0.00696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5" t="s">
        <v>83</v>
      </c>
      <c r="AT195" s="216" t="s">
        <v>74</v>
      </c>
      <c r="AU195" s="216" t="s">
        <v>83</v>
      </c>
      <c r="AY195" s="215" t="s">
        <v>131</v>
      </c>
      <c r="BK195" s="217">
        <f>SUM(BK196:BK198)</f>
        <v>0</v>
      </c>
    </row>
    <row r="196" s="2" customFormat="1" ht="24.15" customHeight="1">
      <c r="A196" s="39"/>
      <c r="B196" s="40"/>
      <c r="C196" s="220" t="s">
        <v>358</v>
      </c>
      <c r="D196" s="220" t="s">
        <v>133</v>
      </c>
      <c r="E196" s="221" t="s">
        <v>723</v>
      </c>
      <c r="F196" s="222" t="s">
        <v>724</v>
      </c>
      <c r="G196" s="223" t="s">
        <v>696</v>
      </c>
      <c r="H196" s="224">
        <v>0.080000000000000002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40</v>
      </c>
      <c r="O196" s="92"/>
      <c r="P196" s="230">
        <f>O196*H196</f>
        <v>0</v>
      </c>
      <c r="Q196" s="230">
        <v>0.0034499999999999999</v>
      </c>
      <c r="R196" s="230">
        <f>Q196*H196</f>
        <v>0.00027599999999999999</v>
      </c>
      <c r="S196" s="230">
        <v>0.086999999999999994</v>
      </c>
      <c r="T196" s="231">
        <f>S196*H196</f>
        <v>0.00696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137</v>
      </c>
      <c r="AT196" s="232" t="s">
        <v>133</v>
      </c>
      <c r="AU196" s="232" t="s">
        <v>85</v>
      </c>
      <c r="AY196" s="18" t="s">
        <v>131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83</v>
      </c>
      <c r="BK196" s="233">
        <f>ROUND(I196*H196,2)</f>
        <v>0</v>
      </c>
      <c r="BL196" s="18" t="s">
        <v>137</v>
      </c>
      <c r="BM196" s="232" t="s">
        <v>725</v>
      </c>
    </row>
    <row r="197" s="2" customFormat="1">
      <c r="A197" s="39"/>
      <c r="B197" s="40"/>
      <c r="C197" s="41"/>
      <c r="D197" s="234" t="s">
        <v>139</v>
      </c>
      <c r="E197" s="41"/>
      <c r="F197" s="235" t="s">
        <v>726</v>
      </c>
      <c r="G197" s="41"/>
      <c r="H197" s="41"/>
      <c r="I197" s="236"/>
      <c r="J197" s="41"/>
      <c r="K197" s="41"/>
      <c r="L197" s="45"/>
      <c r="M197" s="237"/>
      <c r="N197" s="238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139</v>
      </c>
      <c r="AU197" s="18" t="s">
        <v>85</v>
      </c>
    </row>
    <row r="198" s="14" customFormat="1">
      <c r="A198" s="14"/>
      <c r="B198" s="249"/>
      <c r="C198" s="250"/>
      <c r="D198" s="234" t="s">
        <v>141</v>
      </c>
      <c r="E198" s="251" t="s">
        <v>1</v>
      </c>
      <c r="F198" s="252" t="s">
        <v>727</v>
      </c>
      <c r="G198" s="250"/>
      <c r="H198" s="253">
        <v>0.080000000000000002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141</v>
      </c>
      <c r="AU198" s="259" t="s">
        <v>85</v>
      </c>
      <c r="AV198" s="14" t="s">
        <v>85</v>
      </c>
      <c r="AW198" s="14" t="s">
        <v>31</v>
      </c>
      <c r="AX198" s="14" t="s">
        <v>83</v>
      </c>
      <c r="AY198" s="259" t="s">
        <v>131</v>
      </c>
    </row>
    <row r="199" s="12" customFormat="1" ht="22.8" customHeight="1">
      <c r="A199" s="12"/>
      <c r="B199" s="204"/>
      <c r="C199" s="205"/>
      <c r="D199" s="206" t="s">
        <v>74</v>
      </c>
      <c r="E199" s="218" t="s">
        <v>297</v>
      </c>
      <c r="F199" s="218" t="s">
        <v>298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SUM(P200:P201)</f>
        <v>0</v>
      </c>
      <c r="Q199" s="212"/>
      <c r="R199" s="213">
        <f>SUM(R200:R201)</f>
        <v>0</v>
      </c>
      <c r="S199" s="212"/>
      <c r="T199" s="214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83</v>
      </c>
      <c r="AT199" s="216" t="s">
        <v>74</v>
      </c>
      <c r="AU199" s="216" t="s">
        <v>83</v>
      </c>
      <c r="AY199" s="215" t="s">
        <v>131</v>
      </c>
      <c r="BK199" s="217">
        <f>SUM(BK200:BK201)</f>
        <v>0</v>
      </c>
    </row>
    <row r="200" s="2" customFormat="1" ht="24.15" customHeight="1">
      <c r="A200" s="39"/>
      <c r="B200" s="40"/>
      <c r="C200" s="220" t="s">
        <v>585</v>
      </c>
      <c r="D200" s="220" t="s">
        <v>133</v>
      </c>
      <c r="E200" s="221" t="s">
        <v>728</v>
      </c>
      <c r="F200" s="222" t="s">
        <v>729</v>
      </c>
      <c r="G200" s="223" t="s">
        <v>271</v>
      </c>
      <c r="H200" s="224">
        <v>32.171999999999997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40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137</v>
      </c>
      <c r="AT200" s="232" t="s">
        <v>133</v>
      </c>
      <c r="AU200" s="232" t="s">
        <v>85</v>
      </c>
      <c r="AY200" s="18" t="s">
        <v>131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83</v>
      </c>
      <c r="BK200" s="233">
        <f>ROUND(I200*H200,2)</f>
        <v>0</v>
      </c>
      <c r="BL200" s="18" t="s">
        <v>137</v>
      </c>
      <c r="BM200" s="232" t="s">
        <v>730</v>
      </c>
    </row>
    <row r="201" s="2" customFormat="1">
      <c r="A201" s="39"/>
      <c r="B201" s="40"/>
      <c r="C201" s="41"/>
      <c r="D201" s="234" t="s">
        <v>139</v>
      </c>
      <c r="E201" s="41"/>
      <c r="F201" s="235" t="s">
        <v>731</v>
      </c>
      <c r="G201" s="41"/>
      <c r="H201" s="41"/>
      <c r="I201" s="236"/>
      <c r="J201" s="41"/>
      <c r="K201" s="41"/>
      <c r="L201" s="45"/>
      <c r="M201" s="282"/>
      <c r="N201" s="283"/>
      <c r="O201" s="284"/>
      <c r="P201" s="284"/>
      <c r="Q201" s="284"/>
      <c r="R201" s="284"/>
      <c r="S201" s="284"/>
      <c r="T201" s="285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139</v>
      </c>
      <c r="AU201" s="18" t="s">
        <v>85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JAVZkHRhXqVaqQbl51m2KfVtPJXsLelgdUMlCtL8C8JHaY6URQjEBNBKw98q2fygwKGXb7VFVzADQnn2dVPEjg==" hashValue="L4tfL5aui9yMkrZ0rHYeYziclpwiVHsUt1Mfh4X45/+4SS7PUU/4nU9BeeeBrukT0jbxOzYZRRWxBHbXHbyxtg==" algorithmName="SHA-512" password="CC35"/>
  <autoFilter ref="C121:K20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101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VD Karolinka - oprava dlažeb a vývaru u LG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ROUND((SUM(BE119:BE213)),  2)</f>
        <v>0</v>
      </c>
      <c r="G33" s="39"/>
      <c r="H33" s="39"/>
      <c r="I33" s="156">
        <v>0.20999999999999999</v>
      </c>
      <c r="J33" s="155">
        <f>ROUND(((SUM(BE119:BE213))*I33),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ROUND((SUM(BF119:BF213)),  2)</f>
        <v>0</v>
      </c>
      <c r="G34" s="39"/>
      <c r="H34" s="39"/>
      <c r="I34" s="156">
        <v>0.14999999999999999</v>
      </c>
      <c r="J34" s="155">
        <f>ROUND(((SUM(BF119:BF213))*I34),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ROUND((SUM(BG119:BG213)),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ROUND((SUM(BH119:BH213)),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ROUND((SUM(BI119:BI213)),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VD Karolinka - oprava dlažeb a vývaru u LG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6 -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Karolinka</v>
      </c>
      <c r="G89" s="41"/>
      <c r="H89" s="41"/>
      <c r="I89" s="33" t="s">
        <v>22</v>
      </c>
      <c r="J89" s="80" t="str">
        <f>IF(J12="","",J12)</f>
        <v>24. 1. 2023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733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734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735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VD Karolinka - oprava dlažeb a vývaru u LG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102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6 - Vedlejší rozpočtové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k.ú. Karolinka</v>
      </c>
      <c r="G113" s="41"/>
      <c r="H113" s="41"/>
      <c r="I113" s="33" t="s">
        <v>22</v>
      </c>
      <c r="J113" s="80" t="str">
        <f>IF(J12="","",J12)</f>
        <v>24. 1. 2023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Povodí Moravy, s.p.</v>
      </c>
      <c r="G115" s="41"/>
      <c r="H115" s="41"/>
      <c r="I115" s="33" t="s">
        <v>30</v>
      </c>
      <c r="J115" s="37" t="str">
        <f>E21</f>
        <v>Povodí Moravy, s.p.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32</v>
      </c>
      <c r="J116" s="37" t="str">
        <f>E24</f>
        <v>Ing. Kauer Miroslav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117</v>
      </c>
      <c r="D118" s="195" t="s">
        <v>60</v>
      </c>
      <c r="E118" s="195" t="s">
        <v>56</v>
      </c>
      <c r="F118" s="195" t="s">
        <v>57</v>
      </c>
      <c r="G118" s="195" t="s">
        <v>118</v>
      </c>
      <c r="H118" s="195" t="s">
        <v>119</v>
      </c>
      <c r="I118" s="195" t="s">
        <v>120</v>
      </c>
      <c r="J118" s="196" t="s">
        <v>106</v>
      </c>
      <c r="K118" s="197" t="s">
        <v>121</v>
      </c>
      <c r="L118" s="198"/>
      <c r="M118" s="101" t="s">
        <v>1</v>
      </c>
      <c r="N118" s="102" t="s">
        <v>39</v>
      </c>
      <c r="O118" s="102" t="s">
        <v>122</v>
      </c>
      <c r="P118" s="102" t="s">
        <v>123</v>
      </c>
      <c r="Q118" s="102" t="s">
        <v>124</v>
      </c>
      <c r="R118" s="102" t="s">
        <v>125</v>
      </c>
      <c r="S118" s="102" t="s">
        <v>126</v>
      </c>
      <c r="T118" s="103" t="s">
        <v>127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128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74</v>
      </c>
      <c r="AU119" s="18" t="s">
        <v>108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74</v>
      </c>
      <c r="E120" s="207" t="s">
        <v>736</v>
      </c>
      <c r="F120" s="207" t="s">
        <v>99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P121+P134</f>
        <v>0</v>
      </c>
      <c r="Q120" s="212"/>
      <c r="R120" s="213">
        <f>R121+R134</f>
        <v>0</v>
      </c>
      <c r="S120" s="212"/>
      <c r="T120" s="214">
        <f>T121+T134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166</v>
      </c>
      <c r="AT120" s="216" t="s">
        <v>74</v>
      </c>
      <c r="AU120" s="216" t="s">
        <v>75</v>
      </c>
      <c r="AY120" s="215" t="s">
        <v>131</v>
      </c>
      <c r="BK120" s="217">
        <f>BK121+BK134</f>
        <v>0</v>
      </c>
    </row>
    <row r="121" s="12" customFormat="1" ht="22.8" customHeight="1">
      <c r="A121" s="12"/>
      <c r="B121" s="204"/>
      <c r="C121" s="205"/>
      <c r="D121" s="206" t="s">
        <v>74</v>
      </c>
      <c r="E121" s="218" t="s">
        <v>737</v>
      </c>
      <c r="F121" s="218" t="s">
        <v>738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SUM(P122:P133)</f>
        <v>0</v>
      </c>
      <c r="Q121" s="212"/>
      <c r="R121" s="213">
        <f>SUM(R122:R133)</f>
        <v>0</v>
      </c>
      <c r="S121" s="212"/>
      <c r="T121" s="214">
        <f>SUM(T122:T133)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166</v>
      </c>
      <c r="AT121" s="216" t="s">
        <v>74</v>
      </c>
      <c r="AU121" s="216" t="s">
        <v>83</v>
      </c>
      <c r="AY121" s="215" t="s">
        <v>131</v>
      </c>
      <c r="BK121" s="217">
        <f>SUM(BK122:BK133)</f>
        <v>0</v>
      </c>
    </row>
    <row r="122" s="2" customFormat="1" ht="16.5" customHeight="1">
      <c r="A122" s="39"/>
      <c r="B122" s="40"/>
      <c r="C122" s="220" t="s">
        <v>83</v>
      </c>
      <c r="D122" s="220" t="s">
        <v>133</v>
      </c>
      <c r="E122" s="221" t="s">
        <v>739</v>
      </c>
      <c r="F122" s="222" t="s">
        <v>740</v>
      </c>
      <c r="G122" s="223" t="s">
        <v>518</v>
      </c>
      <c r="H122" s="224">
        <v>1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40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741</v>
      </c>
      <c r="AT122" s="232" t="s">
        <v>133</v>
      </c>
      <c r="AU122" s="232" t="s">
        <v>85</v>
      </c>
      <c r="AY122" s="18" t="s">
        <v>131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83</v>
      </c>
      <c r="BK122" s="233">
        <f>ROUND(I122*H122,2)</f>
        <v>0</v>
      </c>
      <c r="BL122" s="18" t="s">
        <v>741</v>
      </c>
      <c r="BM122" s="232" t="s">
        <v>742</v>
      </c>
    </row>
    <row r="123" s="2" customFormat="1">
      <c r="A123" s="39"/>
      <c r="B123" s="40"/>
      <c r="C123" s="41"/>
      <c r="D123" s="234" t="s">
        <v>139</v>
      </c>
      <c r="E123" s="41"/>
      <c r="F123" s="235" t="s">
        <v>740</v>
      </c>
      <c r="G123" s="41"/>
      <c r="H123" s="41"/>
      <c r="I123" s="236"/>
      <c r="J123" s="41"/>
      <c r="K123" s="41"/>
      <c r="L123" s="45"/>
      <c r="M123" s="237"/>
      <c r="N123" s="238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139</v>
      </c>
      <c r="AU123" s="18" t="s">
        <v>85</v>
      </c>
    </row>
    <row r="124" s="14" customFormat="1">
      <c r="A124" s="14"/>
      <c r="B124" s="249"/>
      <c r="C124" s="250"/>
      <c r="D124" s="234" t="s">
        <v>141</v>
      </c>
      <c r="E124" s="251" t="s">
        <v>1</v>
      </c>
      <c r="F124" s="252" t="s">
        <v>743</v>
      </c>
      <c r="G124" s="250"/>
      <c r="H124" s="253">
        <v>1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141</v>
      </c>
      <c r="AU124" s="259" t="s">
        <v>85</v>
      </c>
      <c r="AV124" s="14" t="s">
        <v>85</v>
      </c>
      <c r="AW124" s="14" t="s">
        <v>31</v>
      </c>
      <c r="AX124" s="14" t="s">
        <v>83</v>
      </c>
      <c r="AY124" s="259" t="s">
        <v>131</v>
      </c>
    </row>
    <row r="125" s="2" customFormat="1" ht="16.5" customHeight="1">
      <c r="A125" s="39"/>
      <c r="B125" s="40"/>
      <c r="C125" s="220" t="s">
        <v>85</v>
      </c>
      <c r="D125" s="220" t="s">
        <v>133</v>
      </c>
      <c r="E125" s="221" t="s">
        <v>744</v>
      </c>
      <c r="F125" s="222" t="s">
        <v>745</v>
      </c>
      <c r="G125" s="223" t="s">
        <v>518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741</v>
      </c>
      <c r="AT125" s="232" t="s">
        <v>133</v>
      </c>
      <c r="AU125" s="232" t="s">
        <v>85</v>
      </c>
      <c r="AY125" s="18" t="s">
        <v>131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83</v>
      </c>
      <c r="BK125" s="233">
        <f>ROUND(I125*H125,2)</f>
        <v>0</v>
      </c>
      <c r="BL125" s="18" t="s">
        <v>741</v>
      </c>
      <c r="BM125" s="232" t="s">
        <v>746</v>
      </c>
    </row>
    <row r="126" s="2" customFormat="1">
      <c r="A126" s="39"/>
      <c r="B126" s="40"/>
      <c r="C126" s="41"/>
      <c r="D126" s="234" t="s">
        <v>139</v>
      </c>
      <c r="E126" s="41"/>
      <c r="F126" s="235" t="s">
        <v>745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85</v>
      </c>
    </row>
    <row r="127" s="14" customFormat="1">
      <c r="A127" s="14"/>
      <c r="B127" s="249"/>
      <c r="C127" s="250"/>
      <c r="D127" s="234" t="s">
        <v>141</v>
      </c>
      <c r="E127" s="251" t="s">
        <v>1</v>
      </c>
      <c r="F127" s="252" t="s">
        <v>743</v>
      </c>
      <c r="G127" s="250"/>
      <c r="H127" s="253">
        <v>1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141</v>
      </c>
      <c r="AU127" s="259" t="s">
        <v>85</v>
      </c>
      <c r="AV127" s="14" t="s">
        <v>85</v>
      </c>
      <c r="AW127" s="14" t="s">
        <v>31</v>
      </c>
      <c r="AX127" s="14" t="s">
        <v>83</v>
      </c>
      <c r="AY127" s="259" t="s">
        <v>131</v>
      </c>
    </row>
    <row r="128" s="2" customFormat="1" ht="21.75" customHeight="1">
      <c r="A128" s="39"/>
      <c r="B128" s="40"/>
      <c r="C128" s="220" t="s">
        <v>151</v>
      </c>
      <c r="D128" s="220" t="s">
        <v>133</v>
      </c>
      <c r="E128" s="221" t="s">
        <v>747</v>
      </c>
      <c r="F128" s="222" t="s">
        <v>748</v>
      </c>
      <c r="G128" s="223" t="s">
        <v>518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40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741</v>
      </c>
      <c r="AT128" s="232" t="s">
        <v>133</v>
      </c>
      <c r="AU128" s="232" t="s">
        <v>85</v>
      </c>
      <c r="AY128" s="18" t="s">
        <v>131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83</v>
      </c>
      <c r="BK128" s="233">
        <f>ROUND(I128*H128,2)</f>
        <v>0</v>
      </c>
      <c r="BL128" s="18" t="s">
        <v>741</v>
      </c>
      <c r="BM128" s="232" t="s">
        <v>749</v>
      </c>
    </row>
    <row r="129" s="2" customFormat="1">
      <c r="A129" s="39"/>
      <c r="B129" s="40"/>
      <c r="C129" s="41"/>
      <c r="D129" s="234" t="s">
        <v>139</v>
      </c>
      <c r="E129" s="41"/>
      <c r="F129" s="235" t="s">
        <v>748</v>
      </c>
      <c r="G129" s="41"/>
      <c r="H129" s="41"/>
      <c r="I129" s="236"/>
      <c r="J129" s="41"/>
      <c r="K129" s="41"/>
      <c r="L129" s="45"/>
      <c r="M129" s="237"/>
      <c r="N129" s="238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85</v>
      </c>
    </row>
    <row r="130" s="14" customFormat="1">
      <c r="A130" s="14"/>
      <c r="B130" s="249"/>
      <c r="C130" s="250"/>
      <c r="D130" s="234" t="s">
        <v>141</v>
      </c>
      <c r="E130" s="251" t="s">
        <v>1</v>
      </c>
      <c r="F130" s="252" t="s">
        <v>743</v>
      </c>
      <c r="G130" s="250"/>
      <c r="H130" s="253">
        <v>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141</v>
      </c>
      <c r="AU130" s="259" t="s">
        <v>85</v>
      </c>
      <c r="AV130" s="14" t="s">
        <v>85</v>
      </c>
      <c r="AW130" s="14" t="s">
        <v>31</v>
      </c>
      <c r="AX130" s="14" t="s">
        <v>83</v>
      </c>
      <c r="AY130" s="259" t="s">
        <v>131</v>
      </c>
    </row>
    <row r="131" s="2" customFormat="1" ht="24.15" customHeight="1">
      <c r="A131" s="39"/>
      <c r="B131" s="40"/>
      <c r="C131" s="220" t="s">
        <v>137</v>
      </c>
      <c r="D131" s="220" t="s">
        <v>133</v>
      </c>
      <c r="E131" s="221" t="s">
        <v>750</v>
      </c>
      <c r="F131" s="222" t="s">
        <v>751</v>
      </c>
      <c r="G131" s="223" t="s">
        <v>518</v>
      </c>
      <c r="H131" s="224">
        <v>1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741</v>
      </c>
      <c r="AT131" s="232" t="s">
        <v>133</v>
      </c>
      <c r="AU131" s="232" t="s">
        <v>85</v>
      </c>
      <c r="AY131" s="18" t="s">
        <v>131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83</v>
      </c>
      <c r="BK131" s="233">
        <f>ROUND(I131*H131,2)</f>
        <v>0</v>
      </c>
      <c r="BL131" s="18" t="s">
        <v>741</v>
      </c>
      <c r="BM131" s="232" t="s">
        <v>752</v>
      </c>
    </row>
    <row r="132" s="2" customFormat="1">
      <c r="A132" s="39"/>
      <c r="B132" s="40"/>
      <c r="C132" s="41"/>
      <c r="D132" s="234" t="s">
        <v>139</v>
      </c>
      <c r="E132" s="41"/>
      <c r="F132" s="235" t="s">
        <v>751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85</v>
      </c>
    </row>
    <row r="133" s="14" customFormat="1">
      <c r="A133" s="14"/>
      <c r="B133" s="249"/>
      <c r="C133" s="250"/>
      <c r="D133" s="234" t="s">
        <v>141</v>
      </c>
      <c r="E133" s="251" t="s">
        <v>1</v>
      </c>
      <c r="F133" s="252" t="s">
        <v>743</v>
      </c>
      <c r="G133" s="250"/>
      <c r="H133" s="253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141</v>
      </c>
      <c r="AU133" s="259" t="s">
        <v>85</v>
      </c>
      <c r="AV133" s="14" t="s">
        <v>85</v>
      </c>
      <c r="AW133" s="14" t="s">
        <v>31</v>
      </c>
      <c r="AX133" s="14" t="s">
        <v>83</v>
      </c>
      <c r="AY133" s="259" t="s">
        <v>131</v>
      </c>
    </row>
    <row r="134" s="12" customFormat="1" ht="22.8" customHeight="1">
      <c r="A134" s="12"/>
      <c r="B134" s="204"/>
      <c r="C134" s="205"/>
      <c r="D134" s="206" t="s">
        <v>74</v>
      </c>
      <c r="E134" s="218" t="s">
        <v>753</v>
      </c>
      <c r="F134" s="218" t="s">
        <v>754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SUM(P135:P213)</f>
        <v>0</v>
      </c>
      <c r="Q134" s="212"/>
      <c r="R134" s="213">
        <f>SUM(R135:R213)</f>
        <v>0</v>
      </c>
      <c r="S134" s="212"/>
      <c r="T134" s="214">
        <f>SUM(T135:T213)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166</v>
      </c>
      <c r="AT134" s="216" t="s">
        <v>74</v>
      </c>
      <c r="AU134" s="216" t="s">
        <v>83</v>
      </c>
      <c r="AY134" s="215" t="s">
        <v>131</v>
      </c>
      <c r="BK134" s="217">
        <f>SUM(BK135:BK213)</f>
        <v>0</v>
      </c>
    </row>
    <row r="135" s="2" customFormat="1" ht="16.5" customHeight="1">
      <c r="A135" s="39"/>
      <c r="B135" s="40"/>
      <c r="C135" s="220" t="s">
        <v>166</v>
      </c>
      <c r="D135" s="220" t="s">
        <v>133</v>
      </c>
      <c r="E135" s="221" t="s">
        <v>755</v>
      </c>
      <c r="F135" s="222" t="s">
        <v>754</v>
      </c>
      <c r="G135" s="223" t="s">
        <v>518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40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741</v>
      </c>
      <c r="AT135" s="232" t="s">
        <v>133</v>
      </c>
      <c r="AU135" s="232" t="s">
        <v>85</v>
      </c>
      <c r="AY135" s="18" t="s">
        <v>131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83</v>
      </c>
      <c r="BK135" s="233">
        <f>ROUND(I135*H135,2)</f>
        <v>0</v>
      </c>
      <c r="BL135" s="18" t="s">
        <v>741</v>
      </c>
      <c r="BM135" s="232" t="s">
        <v>756</v>
      </c>
    </row>
    <row r="136" s="2" customFormat="1">
      <c r="A136" s="39"/>
      <c r="B136" s="40"/>
      <c r="C136" s="41"/>
      <c r="D136" s="234" t="s">
        <v>139</v>
      </c>
      <c r="E136" s="41"/>
      <c r="F136" s="235" t="s">
        <v>754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139</v>
      </c>
      <c r="AU136" s="18" t="s">
        <v>85</v>
      </c>
    </row>
    <row r="137" s="13" customFormat="1">
      <c r="A137" s="13"/>
      <c r="B137" s="239"/>
      <c r="C137" s="240"/>
      <c r="D137" s="234" t="s">
        <v>141</v>
      </c>
      <c r="E137" s="241" t="s">
        <v>1</v>
      </c>
      <c r="F137" s="242" t="s">
        <v>757</v>
      </c>
      <c r="G137" s="240"/>
      <c r="H137" s="241" t="s">
        <v>1</v>
      </c>
      <c r="I137" s="243"/>
      <c r="J137" s="240"/>
      <c r="K137" s="240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141</v>
      </c>
      <c r="AU137" s="248" t="s">
        <v>85</v>
      </c>
      <c r="AV137" s="13" t="s">
        <v>83</v>
      </c>
      <c r="AW137" s="13" t="s">
        <v>31</v>
      </c>
      <c r="AX137" s="13" t="s">
        <v>75</v>
      </c>
      <c r="AY137" s="248" t="s">
        <v>131</v>
      </c>
    </row>
    <row r="138" s="13" customFormat="1">
      <c r="A138" s="13"/>
      <c r="B138" s="239"/>
      <c r="C138" s="240"/>
      <c r="D138" s="234" t="s">
        <v>141</v>
      </c>
      <c r="E138" s="241" t="s">
        <v>1</v>
      </c>
      <c r="F138" s="242" t="s">
        <v>758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141</v>
      </c>
      <c r="AU138" s="248" t="s">
        <v>85</v>
      </c>
      <c r="AV138" s="13" t="s">
        <v>83</v>
      </c>
      <c r="AW138" s="13" t="s">
        <v>31</v>
      </c>
      <c r="AX138" s="13" t="s">
        <v>75</v>
      </c>
      <c r="AY138" s="248" t="s">
        <v>131</v>
      </c>
    </row>
    <row r="139" s="14" customFormat="1">
      <c r="A139" s="14"/>
      <c r="B139" s="249"/>
      <c r="C139" s="250"/>
      <c r="D139" s="234" t="s">
        <v>141</v>
      </c>
      <c r="E139" s="251" t="s">
        <v>1</v>
      </c>
      <c r="F139" s="252" t="s">
        <v>759</v>
      </c>
      <c r="G139" s="250"/>
      <c r="H139" s="253">
        <v>0.65000000000000002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141</v>
      </c>
      <c r="AU139" s="259" t="s">
        <v>85</v>
      </c>
      <c r="AV139" s="14" t="s">
        <v>85</v>
      </c>
      <c r="AW139" s="14" t="s">
        <v>31</v>
      </c>
      <c r="AX139" s="14" t="s">
        <v>75</v>
      </c>
      <c r="AY139" s="259" t="s">
        <v>131</v>
      </c>
    </row>
    <row r="140" s="14" customFormat="1">
      <c r="A140" s="14"/>
      <c r="B140" s="249"/>
      <c r="C140" s="250"/>
      <c r="D140" s="234" t="s">
        <v>141</v>
      </c>
      <c r="E140" s="251" t="s">
        <v>1</v>
      </c>
      <c r="F140" s="252" t="s">
        <v>760</v>
      </c>
      <c r="G140" s="250"/>
      <c r="H140" s="253">
        <v>0.34999999999999998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141</v>
      </c>
      <c r="AU140" s="259" t="s">
        <v>85</v>
      </c>
      <c r="AV140" s="14" t="s">
        <v>85</v>
      </c>
      <c r="AW140" s="14" t="s">
        <v>31</v>
      </c>
      <c r="AX140" s="14" t="s">
        <v>75</v>
      </c>
      <c r="AY140" s="259" t="s">
        <v>131</v>
      </c>
    </row>
    <row r="141" s="15" customFormat="1">
      <c r="A141" s="15"/>
      <c r="B141" s="260"/>
      <c r="C141" s="261"/>
      <c r="D141" s="234" t="s">
        <v>141</v>
      </c>
      <c r="E141" s="262" t="s">
        <v>1</v>
      </c>
      <c r="F141" s="263" t="s">
        <v>144</v>
      </c>
      <c r="G141" s="261"/>
      <c r="H141" s="264">
        <v>1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141</v>
      </c>
      <c r="AU141" s="270" t="s">
        <v>85</v>
      </c>
      <c r="AV141" s="15" t="s">
        <v>137</v>
      </c>
      <c r="AW141" s="15" t="s">
        <v>31</v>
      </c>
      <c r="AX141" s="15" t="s">
        <v>83</v>
      </c>
      <c r="AY141" s="270" t="s">
        <v>131</v>
      </c>
    </row>
    <row r="142" s="2" customFormat="1" ht="16.5" customHeight="1">
      <c r="A142" s="39"/>
      <c r="B142" s="40"/>
      <c r="C142" s="220" t="s">
        <v>217</v>
      </c>
      <c r="D142" s="220" t="s">
        <v>133</v>
      </c>
      <c r="E142" s="221" t="s">
        <v>516</v>
      </c>
      <c r="F142" s="222" t="s">
        <v>761</v>
      </c>
      <c r="G142" s="223" t="s">
        <v>762</v>
      </c>
      <c r="H142" s="224">
        <v>4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40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741</v>
      </c>
      <c r="AT142" s="232" t="s">
        <v>133</v>
      </c>
      <c r="AU142" s="232" t="s">
        <v>85</v>
      </c>
      <c r="AY142" s="18" t="s">
        <v>131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83</v>
      </c>
      <c r="BK142" s="233">
        <f>ROUND(I142*H142,2)</f>
        <v>0</v>
      </c>
      <c r="BL142" s="18" t="s">
        <v>741</v>
      </c>
      <c r="BM142" s="232" t="s">
        <v>763</v>
      </c>
    </row>
    <row r="143" s="2" customFormat="1">
      <c r="A143" s="39"/>
      <c r="B143" s="40"/>
      <c r="C143" s="41"/>
      <c r="D143" s="234" t="s">
        <v>139</v>
      </c>
      <c r="E143" s="41"/>
      <c r="F143" s="235" t="s">
        <v>764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85</v>
      </c>
    </row>
    <row r="144" s="13" customFormat="1">
      <c r="A144" s="13"/>
      <c r="B144" s="239"/>
      <c r="C144" s="240"/>
      <c r="D144" s="234" t="s">
        <v>141</v>
      </c>
      <c r="E144" s="241" t="s">
        <v>1</v>
      </c>
      <c r="F144" s="242" t="s">
        <v>765</v>
      </c>
      <c r="G144" s="240"/>
      <c r="H144" s="241" t="s">
        <v>1</v>
      </c>
      <c r="I144" s="243"/>
      <c r="J144" s="240"/>
      <c r="K144" s="240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141</v>
      </c>
      <c r="AU144" s="248" t="s">
        <v>85</v>
      </c>
      <c r="AV144" s="13" t="s">
        <v>83</v>
      </c>
      <c r="AW144" s="13" t="s">
        <v>31</v>
      </c>
      <c r="AX144" s="13" t="s">
        <v>75</v>
      </c>
      <c r="AY144" s="248" t="s">
        <v>131</v>
      </c>
    </row>
    <row r="145" s="13" customFormat="1">
      <c r="A145" s="13"/>
      <c r="B145" s="239"/>
      <c r="C145" s="240"/>
      <c r="D145" s="234" t="s">
        <v>141</v>
      </c>
      <c r="E145" s="241" t="s">
        <v>1</v>
      </c>
      <c r="F145" s="242" t="s">
        <v>766</v>
      </c>
      <c r="G145" s="240"/>
      <c r="H145" s="241" t="s">
        <v>1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141</v>
      </c>
      <c r="AU145" s="248" t="s">
        <v>85</v>
      </c>
      <c r="AV145" s="13" t="s">
        <v>83</v>
      </c>
      <c r="AW145" s="13" t="s">
        <v>31</v>
      </c>
      <c r="AX145" s="13" t="s">
        <v>75</v>
      </c>
      <c r="AY145" s="248" t="s">
        <v>131</v>
      </c>
    </row>
    <row r="146" s="13" customFormat="1">
      <c r="A146" s="13"/>
      <c r="B146" s="239"/>
      <c r="C146" s="240"/>
      <c r="D146" s="234" t="s">
        <v>141</v>
      </c>
      <c r="E146" s="241" t="s">
        <v>1</v>
      </c>
      <c r="F146" s="242" t="s">
        <v>767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141</v>
      </c>
      <c r="AU146" s="248" t="s">
        <v>85</v>
      </c>
      <c r="AV146" s="13" t="s">
        <v>83</v>
      </c>
      <c r="AW146" s="13" t="s">
        <v>31</v>
      </c>
      <c r="AX146" s="13" t="s">
        <v>75</v>
      </c>
      <c r="AY146" s="248" t="s">
        <v>131</v>
      </c>
    </row>
    <row r="147" s="14" customFormat="1">
      <c r="A147" s="14"/>
      <c r="B147" s="249"/>
      <c r="C147" s="250"/>
      <c r="D147" s="234" t="s">
        <v>141</v>
      </c>
      <c r="E147" s="251" t="s">
        <v>1</v>
      </c>
      <c r="F147" s="252" t="s">
        <v>768</v>
      </c>
      <c r="G147" s="250"/>
      <c r="H147" s="253">
        <v>4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141</v>
      </c>
      <c r="AU147" s="259" t="s">
        <v>85</v>
      </c>
      <c r="AV147" s="14" t="s">
        <v>85</v>
      </c>
      <c r="AW147" s="14" t="s">
        <v>31</v>
      </c>
      <c r="AX147" s="14" t="s">
        <v>83</v>
      </c>
      <c r="AY147" s="259" t="s">
        <v>131</v>
      </c>
    </row>
    <row r="148" s="2" customFormat="1" ht="16.5" customHeight="1">
      <c r="A148" s="39"/>
      <c r="B148" s="40"/>
      <c r="C148" s="220" t="s">
        <v>98</v>
      </c>
      <c r="D148" s="220" t="s">
        <v>133</v>
      </c>
      <c r="E148" s="221" t="s">
        <v>769</v>
      </c>
      <c r="F148" s="222" t="s">
        <v>770</v>
      </c>
      <c r="G148" s="223" t="s">
        <v>771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40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741</v>
      </c>
      <c r="AT148" s="232" t="s">
        <v>133</v>
      </c>
      <c r="AU148" s="232" t="s">
        <v>85</v>
      </c>
      <c r="AY148" s="18" t="s">
        <v>131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83</v>
      </c>
      <c r="BK148" s="233">
        <f>ROUND(I148*H148,2)</f>
        <v>0</v>
      </c>
      <c r="BL148" s="18" t="s">
        <v>741</v>
      </c>
      <c r="BM148" s="232" t="s">
        <v>772</v>
      </c>
    </row>
    <row r="149" s="2" customFormat="1">
      <c r="A149" s="39"/>
      <c r="B149" s="40"/>
      <c r="C149" s="41"/>
      <c r="D149" s="234" t="s">
        <v>139</v>
      </c>
      <c r="E149" s="41"/>
      <c r="F149" s="235" t="s">
        <v>770</v>
      </c>
      <c r="G149" s="41"/>
      <c r="H149" s="41"/>
      <c r="I149" s="236"/>
      <c r="J149" s="41"/>
      <c r="K149" s="41"/>
      <c r="L149" s="45"/>
      <c r="M149" s="237"/>
      <c r="N149" s="23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139</v>
      </c>
      <c r="AU149" s="18" t="s">
        <v>85</v>
      </c>
    </row>
    <row r="150" s="14" customFormat="1">
      <c r="A150" s="14"/>
      <c r="B150" s="249"/>
      <c r="C150" s="250"/>
      <c r="D150" s="234" t="s">
        <v>141</v>
      </c>
      <c r="E150" s="251" t="s">
        <v>1</v>
      </c>
      <c r="F150" s="252" t="s">
        <v>773</v>
      </c>
      <c r="G150" s="250"/>
      <c r="H150" s="253">
        <v>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141</v>
      </c>
      <c r="AU150" s="259" t="s">
        <v>85</v>
      </c>
      <c r="AV150" s="14" t="s">
        <v>85</v>
      </c>
      <c r="AW150" s="14" t="s">
        <v>31</v>
      </c>
      <c r="AX150" s="14" t="s">
        <v>83</v>
      </c>
      <c r="AY150" s="259" t="s">
        <v>131</v>
      </c>
    </row>
    <row r="151" s="2" customFormat="1" ht="16.5" customHeight="1">
      <c r="A151" s="39"/>
      <c r="B151" s="40"/>
      <c r="C151" s="220" t="s">
        <v>191</v>
      </c>
      <c r="D151" s="220" t="s">
        <v>133</v>
      </c>
      <c r="E151" s="221" t="s">
        <v>774</v>
      </c>
      <c r="F151" s="222" t="s">
        <v>775</v>
      </c>
      <c r="G151" s="223" t="s">
        <v>771</v>
      </c>
      <c r="H151" s="224">
        <v>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40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741</v>
      </c>
      <c r="AT151" s="232" t="s">
        <v>133</v>
      </c>
      <c r="AU151" s="232" t="s">
        <v>85</v>
      </c>
      <c r="AY151" s="18" t="s">
        <v>131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83</v>
      </c>
      <c r="BK151" s="233">
        <f>ROUND(I151*H151,2)</f>
        <v>0</v>
      </c>
      <c r="BL151" s="18" t="s">
        <v>741</v>
      </c>
      <c r="BM151" s="232" t="s">
        <v>776</v>
      </c>
    </row>
    <row r="152" s="2" customFormat="1">
      <c r="A152" s="39"/>
      <c r="B152" s="40"/>
      <c r="C152" s="41"/>
      <c r="D152" s="234" t="s">
        <v>139</v>
      </c>
      <c r="E152" s="41"/>
      <c r="F152" s="235" t="s">
        <v>775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139</v>
      </c>
      <c r="AU152" s="18" t="s">
        <v>85</v>
      </c>
    </row>
    <row r="153" s="13" customFormat="1">
      <c r="A153" s="13"/>
      <c r="B153" s="239"/>
      <c r="C153" s="240"/>
      <c r="D153" s="234" t="s">
        <v>141</v>
      </c>
      <c r="E153" s="241" t="s">
        <v>1</v>
      </c>
      <c r="F153" s="242" t="s">
        <v>777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141</v>
      </c>
      <c r="AU153" s="248" t="s">
        <v>85</v>
      </c>
      <c r="AV153" s="13" t="s">
        <v>83</v>
      </c>
      <c r="AW153" s="13" t="s">
        <v>31</v>
      </c>
      <c r="AX153" s="13" t="s">
        <v>75</v>
      </c>
      <c r="AY153" s="248" t="s">
        <v>131</v>
      </c>
    </row>
    <row r="154" s="13" customFormat="1">
      <c r="A154" s="13"/>
      <c r="B154" s="239"/>
      <c r="C154" s="240"/>
      <c r="D154" s="234" t="s">
        <v>141</v>
      </c>
      <c r="E154" s="241" t="s">
        <v>1</v>
      </c>
      <c r="F154" s="242" t="s">
        <v>778</v>
      </c>
      <c r="G154" s="240"/>
      <c r="H154" s="241" t="s">
        <v>1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141</v>
      </c>
      <c r="AU154" s="248" t="s">
        <v>85</v>
      </c>
      <c r="AV154" s="13" t="s">
        <v>83</v>
      </c>
      <c r="AW154" s="13" t="s">
        <v>31</v>
      </c>
      <c r="AX154" s="13" t="s">
        <v>75</v>
      </c>
      <c r="AY154" s="248" t="s">
        <v>131</v>
      </c>
    </row>
    <row r="155" s="14" customFormat="1">
      <c r="A155" s="14"/>
      <c r="B155" s="249"/>
      <c r="C155" s="250"/>
      <c r="D155" s="234" t="s">
        <v>141</v>
      </c>
      <c r="E155" s="251" t="s">
        <v>1</v>
      </c>
      <c r="F155" s="252" t="s">
        <v>759</v>
      </c>
      <c r="G155" s="250"/>
      <c r="H155" s="253">
        <v>0.65000000000000002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141</v>
      </c>
      <c r="AU155" s="259" t="s">
        <v>85</v>
      </c>
      <c r="AV155" s="14" t="s">
        <v>85</v>
      </c>
      <c r="AW155" s="14" t="s">
        <v>31</v>
      </c>
      <c r="AX155" s="14" t="s">
        <v>75</v>
      </c>
      <c r="AY155" s="259" t="s">
        <v>131</v>
      </c>
    </row>
    <row r="156" s="14" customFormat="1">
      <c r="A156" s="14"/>
      <c r="B156" s="249"/>
      <c r="C156" s="250"/>
      <c r="D156" s="234" t="s">
        <v>141</v>
      </c>
      <c r="E156" s="251" t="s">
        <v>1</v>
      </c>
      <c r="F156" s="252" t="s">
        <v>760</v>
      </c>
      <c r="G156" s="250"/>
      <c r="H156" s="253">
        <v>0.34999999999999998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141</v>
      </c>
      <c r="AU156" s="259" t="s">
        <v>85</v>
      </c>
      <c r="AV156" s="14" t="s">
        <v>85</v>
      </c>
      <c r="AW156" s="14" t="s">
        <v>31</v>
      </c>
      <c r="AX156" s="14" t="s">
        <v>75</v>
      </c>
      <c r="AY156" s="259" t="s">
        <v>131</v>
      </c>
    </row>
    <row r="157" s="15" customFormat="1">
      <c r="A157" s="15"/>
      <c r="B157" s="260"/>
      <c r="C157" s="261"/>
      <c r="D157" s="234" t="s">
        <v>141</v>
      </c>
      <c r="E157" s="262" t="s">
        <v>1</v>
      </c>
      <c r="F157" s="263" t="s">
        <v>144</v>
      </c>
      <c r="G157" s="261"/>
      <c r="H157" s="264">
        <v>1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141</v>
      </c>
      <c r="AU157" s="270" t="s">
        <v>85</v>
      </c>
      <c r="AV157" s="15" t="s">
        <v>137</v>
      </c>
      <c r="AW157" s="15" t="s">
        <v>31</v>
      </c>
      <c r="AX157" s="15" t="s">
        <v>83</v>
      </c>
      <c r="AY157" s="270" t="s">
        <v>131</v>
      </c>
    </row>
    <row r="158" s="2" customFormat="1" ht="16.5" customHeight="1">
      <c r="A158" s="39"/>
      <c r="B158" s="40"/>
      <c r="C158" s="220" t="s">
        <v>227</v>
      </c>
      <c r="D158" s="220" t="s">
        <v>133</v>
      </c>
      <c r="E158" s="221" t="s">
        <v>779</v>
      </c>
      <c r="F158" s="222" t="s">
        <v>780</v>
      </c>
      <c r="G158" s="223" t="s">
        <v>762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40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741</v>
      </c>
      <c r="AT158" s="232" t="s">
        <v>133</v>
      </c>
      <c r="AU158" s="232" t="s">
        <v>85</v>
      </c>
      <c r="AY158" s="18" t="s">
        <v>131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83</v>
      </c>
      <c r="BK158" s="233">
        <f>ROUND(I158*H158,2)</f>
        <v>0</v>
      </c>
      <c r="BL158" s="18" t="s">
        <v>741</v>
      </c>
      <c r="BM158" s="232" t="s">
        <v>781</v>
      </c>
    </row>
    <row r="159" s="2" customFormat="1">
      <c r="A159" s="39"/>
      <c r="B159" s="40"/>
      <c r="C159" s="41"/>
      <c r="D159" s="234" t="s">
        <v>139</v>
      </c>
      <c r="E159" s="41"/>
      <c r="F159" s="235" t="s">
        <v>780</v>
      </c>
      <c r="G159" s="41"/>
      <c r="H159" s="41"/>
      <c r="I159" s="236"/>
      <c r="J159" s="41"/>
      <c r="K159" s="41"/>
      <c r="L159" s="45"/>
      <c r="M159" s="237"/>
      <c r="N159" s="23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139</v>
      </c>
      <c r="AU159" s="18" t="s">
        <v>85</v>
      </c>
    </row>
    <row r="160" s="14" customFormat="1">
      <c r="A160" s="14"/>
      <c r="B160" s="249"/>
      <c r="C160" s="250"/>
      <c r="D160" s="234" t="s">
        <v>141</v>
      </c>
      <c r="E160" s="251" t="s">
        <v>1</v>
      </c>
      <c r="F160" s="252" t="s">
        <v>782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141</v>
      </c>
      <c r="AU160" s="259" t="s">
        <v>85</v>
      </c>
      <c r="AV160" s="14" t="s">
        <v>85</v>
      </c>
      <c r="AW160" s="14" t="s">
        <v>31</v>
      </c>
      <c r="AX160" s="14" t="s">
        <v>83</v>
      </c>
      <c r="AY160" s="259" t="s">
        <v>131</v>
      </c>
    </row>
    <row r="161" s="2" customFormat="1" ht="16.5" customHeight="1">
      <c r="A161" s="39"/>
      <c r="B161" s="40"/>
      <c r="C161" s="220" t="s">
        <v>238</v>
      </c>
      <c r="D161" s="220" t="s">
        <v>133</v>
      </c>
      <c r="E161" s="221" t="s">
        <v>783</v>
      </c>
      <c r="F161" s="222" t="s">
        <v>784</v>
      </c>
      <c r="G161" s="223" t="s">
        <v>762</v>
      </c>
      <c r="H161" s="224">
        <v>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40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741</v>
      </c>
      <c r="AT161" s="232" t="s">
        <v>133</v>
      </c>
      <c r="AU161" s="232" t="s">
        <v>85</v>
      </c>
      <c r="AY161" s="18" t="s">
        <v>131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83</v>
      </c>
      <c r="BK161" s="233">
        <f>ROUND(I161*H161,2)</f>
        <v>0</v>
      </c>
      <c r="BL161" s="18" t="s">
        <v>741</v>
      </c>
      <c r="BM161" s="232" t="s">
        <v>785</v>
      </c>
    </row>
    <row r="162" s="2" customFormat="1">
      <c r="A162" s="39"/>
      <c r="B162" s="40"/>
      <c r="C162" s="41"/>
      <c r="D162" s="234" t="s">
        <v>139</v>
      </c>
      <c r="E162" s="41"/>
      <c r="F162" s="235" t="s">
        <v>784</v>
      </c>
      <c r="G162" s="41"/>
      <c r="H162" s="41"/>
      <c r="I162" s="236"/>
      <c r="J162" s="41"/>
      <c r="K162" s="41"/>
      <c r="L162" s="45"/>
      <c r="M162" s="237"/>
      <c r="N162" s="23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85</v>
      </c>
    </row>
    <row r="163" s="14" customFormat="1">
      <c r="A163" s="14"/>
      <c r="B163" s="249"/>
      <c r="C163" s="250"/>
      <c r="D163" s="234" t="s">
        <v>141</v>
      </c>
      <c r="E163" s="251" t="s">
        <v>1</v>
      </c>
      <c r="F163" s="252" t="s">
        <v>786</v>
      </c>
      <c r="G163" s="250"/>
      <c r="H163" s="253">
        <v>1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141</v>
      </c>
      <c r="AU163" s="259" t="s">
        <v>85</v>
      </c>
      <c r="AV163" s="14" t="s">
        <v>85</v>
      </c>
      <c r="AW163" s="14" t="s">
        <v>31</v>
      </c>
      <c r="AX163" s="14" t="s">
        <v>83</v>
      </c>
      <c r="AY163" s="259" t="s">
        <v>131</v>
      </c>
    </row>
    <row r="164" s="2" customFormat="1" ht="24.15" customHeight="1">
      <c r="A164" s="39"/>
      <c r="B164" s="40"/>
      <c r="C164" s="220" t="s">
        <v>243</v>
      </c>
      <c r="D164" s="220" t="s">
        <v>133</v>
      </c>
      <c r="E164" s="221" t="s">
        <v>787</v>
      </c>
      <c r="F164" s="222" t="s">
        <v>788</v>
      </c>
      <c r="G164" s="223" t="s">
        <v>762</v>
      </c>
      <c r="H164" s="224">
        <v>4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40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741</v>
      </c>
      <c r="AT164" s="232" t="s">
        <v>133</v>
      </c>
      <c r="AU164" s="232" t="s">
        <v>85</v>
      </c>
      <c r="AY164" s="18" t="s">
        <v>131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83</v>
      </c>
      <c r="BK164" s="233">
        <f>ROUND(I164*H164,2)</f>
        <v>0</v>
      </c>
      <c r="BL164" s="18" t="s">
        <v>741</v>
      </c>
      <c r="BM164" s="232" t="s">
        <v>789</v>
      </c>
    </row>
    <row r="165" s="2" customFormat="1">
      <c r="A165" s="39"/>
      <c r="B165" s="40"/>
      <c r="C165" s="41"/>
      <c r="D165" s="234" t="s">
        <v>139</v>
      </c>
      <c r="E165" s="41"/>
      <c r="F165" s="235" t="s">
        <v>790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85</v>
      </c>
    </row>
    <row r="166" s="13" customFormat="1">
      <c r="A166" s="13"/>
      <c r="B166" s="239"/>
      <c r="C166" s="240"/>
      <c r="D166" s="234" t="s">
        <v>141</v>
      </c>
      <c r="E166" s="241" t="s">
        <v>1</v>
      </c>
      <c r="F166" s="242" t="s">
        <v>791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141</v>
      </c>
      <c r="AU166" s="248" t="s">
        <v>85</v>
      </c>
      <c r="AV166" s="13" t="s">
        <v>83</v>
      </c>
      <c r="AW166" s="13" t="s">
        <v>31</v>
      </c>
      <c r="AX166" s="13" t="s">
        <v>75</v>
      </c>
      <c r="AY166" s="248" t="s">
        <v>131</v>
      </c>
    </row>
    <row r="167" s="14" customFormat="1">
      <c r="A167" s="14"/>
      <c r="B167" s="249"/>
      <c r="C167" s="250"/>
      <c r="D167" s="234" t="s">
        <v>141</v>
      </c>
      <c r="E167" s="251" t="s">
        <v>1</v>
      </c>
      <c r="F167" s="252" t="s">
        <v>792</v>
      </c>
      <c r="G167" s="250"/>
      <c r="H167" s="253">
        <v>4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141</v>
      </c>
      <c r="AU167" s="259" t="s">
        <v>85</v>
      </c>
      <c r="AV167" s="14" t="s">
        <v>85</v>
      </c>
      <c r="AW167" s="14" t="s">
        <v>31</v>
      </c>
      <c r="AX167" s="14" t="s">
        <v>83</v>
      </c>
      <c r="AY167" s="259" t="s">
        <v>131</v>
      </c>
    </row>
    <row r="168" s="13" customFormat="1">
      <c r="A168" s="13"/>
      <c r="B168" s="239"/>
      <c r="C168" s="240"/>
      <c r="D168" s="234" t="s">
        <v>141</v>
      </c>
      <c r="E168" s="241" t="s">
        <v>1</v>
      </c>
      <c r="F168" s="242" t="s">
        <v>793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141</v>
      </c>
      <c r="AU168" s="248" t="s">
        <v>85</v>
      </c>
      <c r="AV168" s="13" t="s">
        <v>83</v>
      </c>
      <c r="AW168" s="13" t="s">
        <v>31</v>
      </c>
      <c r="AX168" s="13" t="s">
        <v>75</v>
      </c>
      <c r="AY168" s="248" t="s">
        <v>131</v>
      </c>
    </row>
    <row r="169" s="13" customFormat="1">
      <c r="A169" s="13"/>
      <c r="B169" s="239"/>
      <c r="C169" s="240"/>
      <c r="D169" s="234" t="s">
        <v>141</v>
      </c>
      <c r="E169" s="241" t="s">
        <v>1</v>
      </c>
      <c r="F169" s="242" t="s">
        <v>794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141</v>
      </c>
      <c r="AU169" s="248" t="s">
        <v>85</v>
      </c>
      <c r="AV169" s="13" t="s">
        <v>83</v>
      </c>
      <c r="AW169" s="13" t="s">
        <v>31</v>
      </c>
      <c r="AX169" s="13" t="s">
        <v>75</v>
      </c>
      <c r="AY169" s="248" t="s">
        <v>131</v>
      </c>
    </row>
    <row r="170" s="13" customFormat="1">
      <c r="A170" s="13"/>
      <c r="B170" s="239"/>
      <c r="C170" s="240"/>
      <c r="D170" s="234" t="s">
        <v>141</v>
      </c>
      <c r="E170" s="241" t="s">
        <v>1</v>
      </c>
      <c r="F170" s="242" t="s">
        <v>795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141</v>
      </c>
      <c r="AU170" s="248" t="s">
        <v>85</v>
      </c>
      <c r="AV170" s="13" t="s">
        <v>83</v>
      </c>
      <c r="AW170" s="13" t="s">
        <v>31</v>
      </c>
      <c r="AX170" s="13" t="s">
        <v>75</v>
      </c>
      <c r="AY170" s="248" t="s">
        <v>131</v>
      </c>
    </row>
    <row r="171" s="2" customFormat="1" ht="16.5" customHeight="1">
      <c r="A171" s="39"/>
      <c r="B171" s="40"/>
      <c r="C171" s="220" t="s">
        <v>249</v>
      </c>
      <c r="D171" s="220" t="s">
        <v>133</v>
      </c>
      <c r="E171" s="221" t="s">
        <v>796</v>
      </c>
      <c r="F171" s="222" t="s">
        <v>797</v>
      </c>
      <c r="G171" s="223" t="s">
        <v>762</v>
      </c>
      <c r="H171" s="224">
        <v>4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40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741</v>
      </c>
      <c r="AT171" s="232" t="s">
        <v>133</v>
      </c>
      <c r="AU171" s="232" t="s">
        <v>85</v>
      </c>
      <c r="AY171" s="18" t="s">
        <v>131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83</v>
      </c>
      <c r="BK171" s="233">
        <f>ROUND(I171*H171,2)</f>
        <v>0</v>
      </c>
      <c r="BL171" s="18" t="s">
        <v>741</v>
      </c>
      <c r="BM171" s="232" t="s">
        <v>798</v>
      </c>
    </row>
    <row r="172" s="2" customFormat="1">
      <c r="A172" s="39"/>
      <c r="B172" s="40"/>
      <c r="C172" s="41"/>
      <c r="D172" s="234" t="s">
        <v>139</v>
      </c>
      <c r="E172" s="41"/>
      <c r="F172" s="235" t="s">
        <v>799</v>
      </c>
      <c r="G172" s="41"/>
      <c r="H172" s="41"/>
      <c r="I172" s="236"/>
      <c r="J172" s="41"/>
      <c r="K172" s="41"/>
      <c r="L172" s="45"/>
      <c r="M172" s="237"/>
      <c r="N172" s="238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139</v>
      </c>
      <c r="AU172" s="18" t="s">
        <v>85</v>
      </c>
    </row>
    <row r="173" s="13" customFormat="1">
      <c r="A173" s="13"/>
      <c r="B173" s="239"/>
      <c r="C173" s="240"/>
      <c r="D173" s="234" t="s">
        <v>141</v>
      </c>
      <c r="E173" s="241" t="s">
        <v>1</v>
      </c>
      <c r="F173" s="242" t="s">
        <v>800</v>
      </c>
      <c r="G173" s="240"/>
      <c r="H173" s="241" t="s">
        <v>1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141</v>
      </c>
      <c r="AU173" s="248" t="s">
        <v>85</v>
      </c>
      <c r="AV173" s="13" t="s">
        <v>83</v>
      </c>
      <c r="AW173" s="13" t="s">
        <v>31</v>
      </c>
      <c r="AX173" s="13" t="s">
        <v>75</v>
      </c>
      <c r="AY173" s="248" t="s">
        <v>131</v>
      </c>
    </row>
    <row r="174" s="14" customFormat="1">
      <c r="A174" s="14"/>
      <c r="B174" s="249"/>
      <c r="C174" s="250"/>
      <c r="D174" s="234" t="s">
        <v>141</v>
      </c>
      <c r="E174" s="251" t="s">
        <v>1</v>
      </c>
      <c r="F174" s="252" t="s">
        <v>801</v>
      </c>
      <c r="G174" s="250"/>
      <c r="H174" s="253">
        <v>4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141</v>
      </c>
      <c r="AU174" s="259" t="s">
        <v>85</v>
      </c>
      <c r="AV174" s="14" t="s">
        <v>85</v>
      </c>
      <c r="AW174" s="14" t="s">
        <v>31</v>
      </c>
      <c r="AX174" s="14" t="s">
        <v>83</v>
      </c>
      <c r="AY174" s="259" t="s">
        <v>131</v>
      </c>
    </row>
    <row r="175" s="2" customFormat="1" ht="16.5" customHeight="1">
      <c r="A175" s="39"/>
      <c r="B175" s="40"/>
      <c r="C175" s="220" t="s">
        <v>299</v>
      </c>
      <c r="D175" s="220" t="s">
        <v>133</v>
      </c>
      <c r="E175" s="221" t="s">
        <v>802</v>
      </c>
      <c r="F175" s="222" t="s">
        <v>803</v>
      </c>
      <c r="G175" s="223" t="s">
        <v>762</v>
      </c>
      <c r="H175" s="224">
        <v>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40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741</v>
      </c>
      <c r="AT175" s="232" t="s">
        <v>133</v>
      </c>
      <c r="AU175" s="232" t="s">
        <v>85</v>
      </c>
      <c r="AY175" s="18" t="s">
        <v>131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83</v>
      </c>
      <c r="BK175" s="233">
        <f>ROUND(I175*H175,2)</f>
        <v>0</v>
      </c>
      <c r="BL175" s="18" t="s">
        <v>741</v>
      </c>
      <c r="BM175" s="232" t="s">
        <v>804</v>
      </c>
    </row>
    <row r="176" s="2" customFormat="1">
      <c r="A176" s="39"/>
      <c r="B176" s="40"/>
      <c r="C176" s="41"/>
      <c r="D176" s="234" t="s">
        <v>139</v>
      </c>
      <c r="E176" s="41"/>
      <c r="F176" s="235" t="s">
        <v>803</v>
      </c>
      <c r="G176" s="41"/>
      <c r="H176" s="41"/>
      <c r="I176" s="236"/>
      <c r="J176" s="41"/>
      <c r="K176" s="41"/>
      <c r="L176" s="45"/>
      <c r="M176" s="237"/>
      <c r="N176" s="238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139</v>
      </c>
      <c r="AU176" s="18" t="s">
        <v>85</v>
      </c>
    </row>
    <row r="177" s="13" customFormat="1">
      <c r="A177" s="13"/>
      <c r="B177" s="239"/>
      <c r="C177" s="240"/>
      <c r="D177" s="234" t="s">
        <v>141</v>
      </c>
      <c r="E177" s="241" t="s">
        <v>1</v>
      </c>
      <c r="F177" s="242" t="s">
        <v>805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141</v>
      </c>
      <c r="AU177" s="248" t="s">
        <v>85</v>
      </c>
      <c r="AV177" s="13" t="s">
        <v>83</v>
      </c>
      <c r="AW177" s="13" t="s">
        <v>31</v>
      </c>
      <c r="AX177" s="13" t="s">
        <v>75</v>
      </c>
      <c r="AY177" s="248" t="s">
        <v>131</v>
      </c>
    </row>
    <row r="178" s="14" customFormat="1">
      <c r="A178" s="14"/>
      <c r="B178" s="249"/>
      <c r="C178" s="250"/>
      <c r="D178" s="234" t="s">
        <v>141</v>
      </c>
      <c r="E178" s="251" t="s">
        <v>1</v>
      </c>
      <c r="F178" s="252" t="s">
        <v>806</v>
      </c>
      <c r="G178" s="250"/>
      <c r="H178" s="253">
        <v>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141</v>
      </c>
      <c r="AU178" s="259" t="s">
        <v>85</v>
      </c>
      <c r="AV178" s="14" t="s">
        <v>85</v>
      </c>
      <c r="AW178" s="14" t="s">
        <v>31</v>
      </c>
      <c r="AX178" s="14" t="s">
        <v>83</v>
      </c>
      <c r="AY178" s="259" t="s">
        <v>131</v>
      </c>
    </row>
    <row r="179" s="2" customFormat="1" ht="24.15" customHeight="1">
      <c r="A179" s="39"/>
      <c r="B179" s="40"/>
      <c r="C179" s="220" t="s">
        <v>8</v>
      </c>
      <c r="D179" s="220" t="s">
        <v>133</v>
      </c>
      <c r="E179" s="221" t="s">
        <v>807</v>
      </c>
      <c r="F179" s="222" t="s">
        <v>808</v>
      </c>
      <c r="G179" s="223" t="s">
        <v>518</v>
      </c>
      <c r="H179" s="224">
        <v>3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40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741</v>
      </c>
      <c r="AT179" s="232" t="s">
        <v>133</v>
      </c>
      <c r="AU179" s="232" t="s">
        <v>85</v>
      </c>
      <c r="AY179" s="18" t="s">
        <v>131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83</v>
      </c>
      <c r="BK179" s="233">
        <f>ROUND(I179*H179,2)</f>
        <v>0</v>
      </c>
      <c r="BL179" s="18" t="s">
        <v>741</v>
      </c>
      <c r="BM179" s="232" t="s">
        <v>809</v>
      </c>
    </row>
    <row r="180" s="2" customFormat="1">
      <c r="A180" s="39"/>
      <c r="B180" s="40"/>
      <c r="C180" s="41"/>
      <c r="D180" s="234" t="s">
        <v>139</v>
      </c>
      <c r="E180" s="41"/>
      <c r="F180" s="235" t="s">
        <v>810</v>
      </c>
      <c r="G180" s="41"/>
      <c r="H180" s="41"/>
      <c r="I180" s="236"/>
      <c r="J180" s="41"/>
      <c r="K180" s="41"/>
      <c r="L180" s="45"/>
      <c r="M180" s="237"/>
      <c r="N180" s="23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139</v>
      </c>
      <c r="AU180" s="18" t="s">
        <v>85</v>
      </c>
    </row>
    <row r="181" s="13" customFormat="1">
      <c r="A181" s="13"/>
      <c r="B181" s="239"/>
      <c r="C181" s="240"/>
      <c r="D181" s="234" t="s">
        <v>141</v>
      </c>
      <c r="E181" s="241" t="s">
        <v>1</v>
      </c>
      <c r="F181" s="242" t="s">
        <v>811</v>
      </c>
      <c r="G181" s="240"/>
      <c r="H181" s="241" t="s">
        <v>1</v>
      </c>
      <c r="I181" s="243"/>
      <c r="J181" s="240"/>
      <c r="K181" s="240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141</v>
      </c>
      <c r="AU181" s="248" t="s">
        <v>85</v>
      </c>
      <c r="AV181" s="13" t="s">
        <v>83</v>
      </c>
      <c r="AW181" s="13" t="s">
        <v>31</v>
      </c>
      <c r="AX181" s="13" t="s">
        <v>75</v>
      </c>
      <c r="AY181" s="248" t="s">
        <v>131</v>
      </c>
    </row>
    <row r="182" s="13" customFormat="1">
      <c r="A182" s="13"/>
      <c r="B182" s="239"/>
      <c r="C182" s="240"/>
      <c r="D182" s="234" t="s">
        <v>141</v>
      </c>
      <c r="E182" s="241" t="s">
        <v>1</v>
      </c>
      <c r="F182" s="242" t="s">
        <v>812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141</v>
      </c>
      <c r="AU182" s="248" t="s">
        <v>85</v>
      </c>
      <c r="AV182" s="13" t="s">
        <v>83</v>
      </c>
      <c r="AW182" s="13" t="s">
        <v>31</v>
      </c>
      <c r="AX182" s="13" t="s">
        <v>75</v>
      </c>
      <c r="AY182" s="248" t="s">
        <v>131</v>
      </c>
    </row>
    <row r="183" s="13" customFormat="1">
      <c r="A183" s="13"/>
      <c r="B183" s="239"/>
      <c r="C183" s="240"/>
      <c r="D183" s="234" t="s">
        <v>141</v>
      </c>
      <c r="E183" s="241" t="s">
        <v>1</v>
      </c>
      <c r="F183" s="242" t="s">
        <v>813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141</v>
      </c>
      <c r="AU183" s="248" t="s">
        <v>85</v>
      </c>
      <c r="AV183" s="13" t="s">
        <v>83</v>
      </c>
      <c r="AW183" s="13" t="s">
        <v>31</v>
      </c>
      <c r="AX183" s="13" t="s">
        <v>75</v>
      </c>
      <c r="AY183" s="248" t="s">
        <v>131</v>
      </c>
    </row>
    <row r="184" s="13" customFormat="1">
      <c r="A184" s="13"/>
      <c r="B184" s="239"/>
      <c r="C184" s="240"/>
      <c r="D184" s="234" t="s">
        <v>141</v>
      </c>
      <c r="E184" s="241" t="s">
        <v>1</v>
      </c>
      <c r="F184" s="242" t="s">
        <v>814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141</v>
      </c>
      <c r="AU184" s="248" t="s">
        <v>85</v>
      </c>
      <c r="AV184" s="13" t="s">
        <v>83</v>
      </c>
      <c r="AW184" s="13" t="s">
        <v>31</v>
      </c>
      <c r="AX184" s="13" t="s">
        <v>75</v>
      </c>
      <c r="AY184" s="248" t="s">
        <v>131</v>
      </c>
    </row>
    <row r="185" s="14" customFormat="1">
      <c r="A185" s="14"/>
      <c r="B185" s="249"/>
      <c r="C185" s="250"/>
      <c r="D185" s="234" t="s">
        <v>141</v>
      </c>
      <c r="E185" s="251" t="s">
        <v>1</v>
      </c>
      <c r="F185" s="252" t="s">
        <v>815</v>
      </c>
      <c r="G185" s="250"/>
      <c r="H185" s="253">
        <v>3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141</v>
      </c>
      <c r="AU185" s="259" t="s">
        <v>85</v>
      </c>
      <c r="AV185" s="14" t="s">
        <v>85</v>
      </c>
      <c r="AW185" s="14" t="s">
        <v>31</v>
      </c>
      <c r="AX185" s="14" t="s">
        <v>83</v>
      </c>
      <c r="AY185" s="259" t="s">
        <v>131</v>
      </c>
    </row>
    <row r="186" s="2" customFormat="1" ht="24.15" customHeight="1">
      <c r="A186" s="39"/>
      <c r="B186" s="40"/>
      <c r="C186" s="220" t="s">
        <v>261</v>
      </c>
      <c r="D186" s="220" t="s">
        <v>133</v>
      </c>
      <c r="E186" s="221" t="s">
        <v>816</v>
      </c>
      <c r="F186" s="222" t="s">
        <v>817</v>
      </c>
      <c r="G186" s="223" t="s">
        <v>818</v>
      </c>
      <c r="H186" s="224">
        <v>1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40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741</v>
      </c>
      <c r="AT186" s="232" t="s">
        <v>133</v>
      </c>
      <c r="AU186" s="232" t="s">
        <v>85</v>
      </c>
      <c r="AY186" s="18" t="s">
        <v>131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83</v>
      </c>
      <c r="BK186" s="233">
        <f>ROUND(I186*H186,2)</f>
        <v>0</v>
      </c>
      <c r="BL186" s="18" t="s">
        <v>741</v>
      </c>
      <c r="BM186" s="232" t="s">
        <v>819</v>
      </c>
    </row>
    <row r="187" s="2" customFormat="1">
      <c r="A187" s="39"/>
      <c r="B187" s="40"/>
      <c r="C187" s="41"/>
      <c r="D187" s="234" t="s">
        <v>139</v>
      </c>
      <c r="E187" s="41"/>
      <c r="F187" s="235" t="s">
        <v>817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85</v>
      </c>
    </row>
    <row r="188" s="13" customFormat="1">
      <c r="A188" s="13"/>
      <c r="B188" s="239"/>
      <c r="C188" s="240"/>
      <c r="D188" s="234" t="s">
        <v>141</v>
      </c>
      <c r="E188" s="241" t="s">
        <v>1</v>
      </c>
      <c r="F188" s="242" t="s">
        <v>820</v>
      </c>
      <c r="G188" s="240"/>
      <c r="H188" s="241" t="s">
        <v>1</v>
      </c>
      <c r="I188" s="243"/>
      <c r="J188" s="240"/>
      <c r="K188" s="240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141</v>
      </c>
      <c r="AU188" s="248" t="s">
        <v>85</v>
      </c>
      <c r="AV188" s="13" t="s">
        <v>83</v>
      </c>
      <c r="AW188" s="13" t="s">
        <v>31</v>
      </c>
      <c r="AX188" s="13" t="s">
        <v>75</v>
      </c>
      <c r="AY188" s="248" t="s">
        <v>131</v>
      </c>
    </row>
    <row r="189" s="14" customFormat="1">
      <c r="A189" s="14"/>
      <c r="B189" s="249"/>
      <c r="C189" s="250"/>
      <c r="D189" s="234" t="s">
        <v>141</v>
      </c>
      <c r="E189" s="251" t="s">
        <v>1</v>
      </c>
      <c r="F189" s="252" t="s">
        <v>821</v>
      </c>
      <c r="G189" s="250"/>
      <c r="H189" s="253">
        <v>0.25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141</v>
      </c>
      <c r="AU189" s="259" t="s">
        <v>85</v>
      </c>
      <c r="AV189" s="14" t="s">
        <v>85</v>
      </c>
      <c r="AW189" s="14" t="s">
        <v>31</v>
      </c>
      <c r="AX189" s="14" t="s">
        <v>75</v>
      </c>
      <c r="AY189" s="259" t="s">
        <v>131</v>
      </c>
    </row>
    <row r="190" s="14" customFormat="1">
      <c r="A190" s="14"/>
      <c r="B190" s="249"/>
      <c r="C190" s="250"/>
      <c r="D190" s="234" t="s">
        <v>141</v>
      </c>
      <c r="E190" s="251" t="s">
        <v>1</v>
      </c>
      <c r="F190" s="252" t="s">
        <v>822</v>
      </c>
      <c r="G190" s="250"/>
      <c r="H190" s="253">
        <v>0.75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141</v>
      </c>
      <c r="AU190" s="259" t="s">
        <v>85</v>
      </c>
      <c r="AV190" s="14" t="s">
        <v>85</v>
      </c>
      <c r="AW190" s="14" t="s">
        <v>31</v>
      </c>
      <c r="AX190" s="14" t="s">
        <v>75</v>
      </c>
      <c r="AY190" s="259" t="s">
        <v>131</v>
      </c>
    </row>
    <row r="191" s="15" customFormat="1">
      <c r="A191" s="15"/>
      <c r="B191" s="260"/>
      <c r="C191" s="261"/>
      <c r="D191" s="234" t="s">
        <v>141</v>
      </c>
      <c r="E191" s="262" t="s">
        <v>1</v>
      </c>
      <c r="F191" s="263" t="s">
        <v>144</v>
      </c>
      <c r="G191" s="261"/>
      <c r="H191" s="264">
        <v>1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0" t="s">
        <v>141</v>
      </c>
      <c r="AU191" s="270" t="s">
        <v>85</v>
      </c>
      <c r="AV191" s="15" t="s">
        <v>137</v>
      </c>
      <c r="AW191" s="15" t="s">
        <v>31</v>
      </c>
      <c r="AX191" s="15" t="s">
        <v>83</v>
      </c>
      <c r="AY191" s="270" t="s">
        <v>131</v>
      </c>
    </row>
    <row r="192" s="2" customFormat="1" ht="44.25" customHeight="1">
      <c r="A192" s="39"/>
      <c r="B192" s="40"/>
      <c r="C192" s="220" t="s">
        <v>268</v>
      </c>
      <c r="D192" s="220" t="s">
        <v>133</v>
      </c>
      <c r="E192" s="221" t="s">
        <v>823</v>
      </c>
      <c r="F192" s="222" t="s">
        <v>824</v>
      </c>
      <c r="G192" s="223" t="s">
        <v>361</v>
      </c>
      <c r="H192" s="224">
        <v>1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40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741</v>
      </c>
      <c r="AT192" s="232" t="s">
        <v>133</v>
      </c>
      <c r="AU192" s="232" t="s">
        <v>85</v>
      </c>
      <c r="AY192" s="18" t="s">
        <v>131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83</v>
      </c>
      <c r="BK192" s="233">
        <f>ROUND(I192*H192,2)</f>
        <v>0</v>
      </c>
      <c r="BL192" s="18" t="s">
        <v>741</v>
      </c>
      <c r="BM192" s="232" t="s">
        <v>825</v>
      </c>
    </row>
    <row r="193" s="2" customFormat="1">
      <c r="A193" s="39"/>
      <c r="B193" s="40"/>
      <c r="C193" s="41"/>
      <c r="D193" s="234" t="s">
        <v>139</v>
      </c>
      <c r="E193" s="41"/>
      <c r="F193" s="235" t="s">
        <v>826</v>
      </c>
      <c r="G193" s="41"/>
      <c r="H193" s="41"/>
      <c r="I193" s="236"/>
      <c r="J193" s="41"/>
      <c r="K193" s="41"/>
      <c r="L193" s="45"/>
      <c r="M193" s="237"/>
      <c r="N193" s="23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139</v>
      </c>
      <c r="AU193" s="18" t="s">
        <v>85</v>
      </c>
    </row>
    <row r="194" s="13" customFormat="1">
      <c r="A194" s="13"/>
      <c r="B194" s="239"/>
      <c r="C194" s="240"/>
      <c r="D194" s="234" t="s">
        <v>141</v>
      </c>
      <c r="E194" s="241" t="s">
        <v>1</v>
      </c>
      <c r="F194" s="242" t="s">
        <v>827</v>
      </c>
      <c r="G194" s="240"/>
      <c r="H194" s="241" t="s">
        <v>1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141</v>
      </c>
      <c r="AU194" s="248" t="s">
        <v>85</v>
      </c>
      <c r="AV194" s="13" t="s">
        <v>83</v>
      </c>
      <c r="AW194" s="13" t="s">
        <v>31</v>
      </c>
      <c r="AX194" s="13" t="s">
        <v>75</v>
      </c>
      <c r="AY194" s="248" t="s">
        <v>131</v>
      </c>
    </row>
    <row r="195" s="13" customFormat="1">
      <c r="A195" s="13"/>
      <c r="B195" s="239"/>
      <c r="C195" s="240"/>
      <c r="D195" s="234" t="s">
        <v>141</v>
      </c>
      <c r="E195" s="241" t="s">
        <v>1</v>
      </c>
      <c r="F195" s="242" t="s">
        <v>828</v>
      </c>
      <c r="G195" s="240"/>
      <c r="H195" s="241" t="s">
        <v>1</v>
      </c>
      <c r="I195" s="243"/>
      <c r="J195" s="240"/>
      <c r="K195" s="240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141</v>
      </c>
      <c r="AU195" s="248" t="s">
        <v>85</v>
      </c>
      <c r="AV195" s="13" t="s">
        <v>83</v>
      </c>
      <c r="AW195" s="13" t="s">
        <v>31</v>
      </c>
      <c r="AX195" s="13" t="s">
        <v>75</v>
      </c>
      <c r="AY195" s="248" t="s">
        <v>131</v>
      </c>
    </row>
    <row r="196" s="13" customFormat="1">
      <c r="A196" s="13"/>
      <c r="B196" s="239"/>
      <c r="C196" s="240"/>
      <c r="D196" s="234" t="s">
        <v>141</v>
      </c>
      <c r="E196" s="241" t="s">
        <v>1</v>
      </c>
      <c r="F196" s="242" t="s">
        <v>829</v>
      </c>
      <c r="G196" s="240"/>
      <c r="H196" s="241" t="s">
        <v>1</v>
      </c>
      <c r="I196" s="243"/>
      <c r="J196" s="240"/>
      <c r="K196" s="240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141</v>
      </c>
      <c r="AU196" s="248" t="s">
        <v>85</v>
      </c>
      <c r="AV196" s="13" t="s">
        <v>83</v>
      </c>
      <c r="AW196" s="13" t="s">
        <v>31</v>
      </c>
      <c r="AX196" s="13" t="s">
        <v>75</v>
      </c>
      <c r="AY196" s="248" t="s">
        <v>131</v>
      </c>
    </row>
    <row r="197" s="13" customFormat="1">
      <c r="A197" s="13"/>
      <c r="B197" s="239"/>
      <c r="C197" s="240"/>
      <c r="D197" s="234" t="s">
        <v>141</v>
      </c>
      <c r="E197" s="241" t="s">
        <v>1</v>
      </c>
      <c r="F197" s="242" t="s">
        <v>830</v>
      </c>
      <c r="G197" s="240"/>
      <c r="H197" s="241" t="s">
        <v>1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141</v>
      </c>
      <c r="AU197" s="248" t="s">
        <v>85</v>
      </c>
      <c r="AV197" s="13" t="s">
        <v>83</v>
      </c>
      <c r="AW197" s="13" t="s">
        <v>31</v>
      </c>
      <c r="AX197" s="13" t="s">
        <v>75</v>
      </c>
      <c r="AY197" s="248" t="s">
        <v>131</v>
      </c>
    </row>
    <row r="198" s="14" customFormat="1">
      <c r="A198" s="14"/>
      <c r="B198" s="249"/>
      <c r="C198" s="250"/>
      <c r="D198" s="234" t="s">
        <v>141</v>
      </c>
      <c r="E198" s="251" t="s">
        <v>1</v>
      </c>
      <c r="F198" s="252" t="s">
        <v>831</v>
      </c>
      <c r="G198" s="250"/>
      <c r="H198" s="253">
        <v>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141</v>
      </c>
      <c r="AU198" s="259" t="s">
        <v>85</v>
      </c>
      <c r="AV198" s="14" t="s">
        <v>85</v>
      </c>
      <c r="AW198" s="14" t="s">
        <v>31</v>
      </c>
      <c r="AX198" s="14" t="s">
        <v>83</v>
      </c>
      <c r="AY198" s="259" t="s">
        <v>131</v>
      </c>
    </row>
    <row r="199" s="2" customFormat="1" ht="16.5" customHeight="1">
      <c r="A199" s="39"/>
      <c r="B199" s="40"/>
      <c r="C199" s="220" t="s">
        <v>274</v>
      </c>
      <c r="D199" s="220" t="s">
        <v>133</v>
      </c>
      <c r="E199" s="221" t="s">
        <v>832</v>
      </c>
      <c r="F199" s="222" t="s">
        <v>833</v>
      </c>
      <c r="G199" s="223" t="s">
        <v>762</v>
      </c>
      <c r="H199" s="224">
        <v>1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40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741</v>
      </c>
      <c r="AT199" s="232" t="s">
        <v>133</v>
      </c>
      <c r="AU199" s="232" t="s">
        <v>85</v>
      </c>
      <c r="AY199" s="18" t="s">
        <v>131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83</v>
      </c>
      <c r="BK199" s="233">
        <f>ROUND(I199*H199,2)</f>
        <v>0</v>
      </c>
      <c r="BL199" s="18" t="s">
        <v>741</v>
      </c>
      <c r="BM199" s="232" t="s">
        <v>834</v>
      </c>
    </row>
    <row r="200" s="2" customFormat="1">
      <c r="A200" s="39"/>
      <c r="B200" s="40"/>
      <c r="C200" s="41"/>
      <c r="D200" s="234" t="s">
        <v>139</v>
      </c>
      <c r="E200" s="41"/>
      <c r="F200" s="235" t="s">
        <v>833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139</v>
      </c>
      <c r="AU200" s="18" t="s">
        <v>85</v>
      </c>
    </row>
    <row r="201" s="14" customFormat="1">
      <c r="A201" s="14"/>
      <c r="B201" s="249"/>
      <c r="C201" s="250"/>
      <c r="D201" s="234" t="s">
        <v>141</v>
      </c>
      <c r="E201" s="251" t="s">
        <v>1</v>
      </c>
      <c r="F201" s="252" t="s">
        <v>835</v>
      </c>
      <c r="G201" s="250"/>
      <c r="H201" s="253">
        <v>1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141</v>
      </c>
      <c r="AU201" s="259" t="s">
        <v>85</v>
      </c>
      <c r="AV201" s="14" t="s">
        <v>85</v>
      </c>
      <c r="AW201" s="14" t="s">
        <v>31</v>
      </c>
      <c r="AX201" s="14" t="s">
        <v>83</v>
      </c>
      <c r="AY201" s="259" t="s">
        <v>131</v>
      </c>
    </row>
    <row r="202" s="2" customFormat="1" ht="16.5" customHeight="1">
      <c r="A202" s="39"/>
      <c r="B202" s="40"/>
      <c r="C202" s="220" t="s">
        <v>281</v>
      </c>
      <c r="D202" s="220" t="s">
        <v>133</v>
      </c>
      <c r="E202" s="221" t="s">
        <v>836</v>
      </c>
      <c r="F202" s="222" t="s">
        <v>837</v>
      </c>
      <c r="G202" s="223" t="s">
        <v>762</v>
      </c>
      <c r="H202" s="224">
        <v>1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40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741</v>
      </c>
      <c r="AT202" s="232" t="s">
        <v>133</v>
      </c>
      <c r="AU202" s="232" t="s">
        <v>85</v>
      </c>
      <c r="AY202" s="18" t="s">
        <v>131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83</v>
      </c>
      <c r="BK202" s="233">
        <f>ROUND(I202*H202,2)</f>
        <v>0</v>
      </c>
      <c r="BL202" s="18" t="s">
        <v>741</v>
      </c>
      <c r="BM202" s="232" t="s">
        <v>838</v>
      </c>
    </row>
    <row r="203" s="2" customFormat="1">
      <c r="A203" s="39"/>
      <c r="B203" s="40"/>
      <c r="C203" s="41"/>
      <c r="D203" s="234" t="s">
        <v>139</v>
      </c>
      <c r="E203" s="41"/>
      <c r="F203" s="235" t="s">
        <v>837</v>
      </c>
      <c r="G203" s="41"/>
      <c r="H203" s="41"/>
      <c r="I203" s="236"/>
      <c r="J203" s="41"/>
      <c r="K203" s="41"/>
      <c r="L203" s="45"/>
      <c r="M203" s="237"/>
      <c r="N203" s="238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139</v>
      </c>
      <c r="AU203" s="18" t="s">
        <v>85</v>
      </c>
    </row>
    <row r="204" s="14" customFormat="1">
      <c r="A204" s="14"/>
      <c r="B204" s="249"/>
      <c r="C204" s="250"/>
      <c r="D204" s="234" t="s">
        <v>141</v>
      </c>
      <c r="E204" s="251" t="s">
        <v>1</v>
      </c>
      <c r="F204" s="252" t="s">
        <v>835</v>
      </c>
      <c r="G204" s="250"/>
      <c r="H204" s="253">
        <v>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141</v>
      </c>
      <c r="AU204" s="259" t="s">
        <v>85</v>
      </c>
      <c r="AV204" s="14" t="s">
        <v>85</v>
      </c>
      <c r="AW204" s="14" t="s">
        <v>31</v>
      </c>
      <c r="AX204" s="14" t="s">
        <v>83</v>
      </c>
      <c r="AY204" s="259" t="s">
        <v>131</v>
      </c>
    </row>
    <row r="205" s="2" customFormat="1" ht="21.75" customHeight="1">
      <c r="A205" s="39"/>
      <c r="B205" s="40"/>
      <c r="C205" s="220" t="s">
        <v>286</v>
      </c>
      <c r="D205" s="220" t="s">
        <v>133</v>
      </c>
      <c r="E205" s="221" t="s">
        <v>839</v>
      </c>
      <c r="F205" s="222" t="s">
        <v>840</v>
      </c>
      <c r="G205" s="223" t="s">
        <v>762</v>
      </c>
      <c r="H205" s="224">
        <v>1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40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741</v>
      </c>
      <c r="AT205" s="232" t="s">
        <v>133</v>
      </c>
      <c r="AU205" s="232" t="s">
        <v>85</v>
      </c>
      <c r="AY205" s="18" t="s">
        <v>131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83</v>
      </c>
      <c r="BK205" s="233">
        <f>ROUND(I205*H205,2)</f>
        <v>0</v>
      </c>
      <c r="BL205" s="18" t="s">
        <v>741</v>
      </c>
      <c r="BM205" s="232" t="s">
        <v>841</v>
      </c>
    </row>
    <row r="206" s="2" customFormat="1">
      <c r="A206" s="39"/>
      <c r="B206" s="40"/>
      <c r="C206" s="41"/>
      <c r="D206" s="234" t="s">
        <v>139</v>
      </c>
      <c r="E206" s="41"/>
      <c r="F206" s="235" t="s">
        <v>840</v>
      </c>
      <c r="G206" s="41"/>
      <c r="H206" s="41"/>
      <c r="I206" s="236"/>
      <c r="J206" s="41"/>
      <c r="K206" s="41"/>
      <c r="L206" s="45"/>
      <c r="M206" s="237"/>
      <c r="N206" s="23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139</v>
      </c>
      <c r="AU206" s="18" t="s">
        <v>85</v>
      </c>
    </row>
    <row r="207" s="13" customFormat="1">
      <c r="A207" s="13"/>
      <c r="B207" s="239"/>
      <c r="C207" s="240"/>
      <c r="D207" s="234" t="s">
        <v>141</v>
      </c>
      <c r="E207" s="241" t="s">
        <v>1</v>
      </c>
      <c r="F207" s="242" t="s">
        <v>842</v>
      </c>
      <c r="G207" s="240"/>
      <c r="H207" s="241" t="s">
        <v>1</v>
      </c>
      <c r="I207" s="243"/>
      <c r="J207" s="240"/>
      <c r="K207" s="240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141</v>
      </c>
      <c r="AU207" s="248" t="s">
        <v>85</v>
      </c>
      <c r="AV207" s="13" t="s">
        <v>83</v>
      </c>
      <c r="AW207" s="13" t="s">
        <v>31</v>
      </c>
      <c r="AX207" s="13" t="s">
        <v>75</v>
      </c>
      <c r="AY207" s="248" t="s">
        <v>131</v>
      </c>
    </row>
    <row r="208" s="13" customFormat="1">
      <c r="A208" s="13"/>
      <c r="B208" s="239"/>
      <c r="C208" s="240"/>
      <c r="D208" s="234" t="s">
        <v>141</v>
      </c>
      <c r="E208" s="241" t="s">
        <v>1</v>
      </c>
      <c r="F208" s="242" t="s">
        <v>843</v>
      </c>
      <c r="G208" s="240"/>
      <c r="H208" s="241" t="s">
        <v>1</v>
      </c>
      <c r="I208" s="243"/>
      <c r="J208" s="240"/>
      <c r="K208" s="240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141</v>
      </c>
      <c r="AU208" s="248" t="s">
        <v>85</v>
      </c>
      <c r="AV208" s="13" t="s">
        <v>83</v>
      </c>
      <c r="AW208" s="13" t="s">
        <v>31</v>
      </c>
      <c r="AX208" s="13" t="s">
        <v>75</v>
      </c>
      <c r="AY208" s="248" t="s">
        <v>131</v>
      </c>
    </row>
    <row r="209" s="14" customFormat="1">
      <c r="A209" s="14"/>
      <c r="B209" s="249"/>
      <c r="C209" s="250"/>
      <c r="D209" s="234" t="s">
        <v>141</v>
      </c>
      <c r="E209" s="251" t="s">
        <v>1</v>
      </c>
      <c r="F209" s="252" t="s">
        <v>844</v>
      </c>
      <c r="G209" s="250"/>
      <c r="H209" s="253">
        <v>1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141</v>
      </c>
      <c r="AU209" s="259" t="s">
        <v>85</v>
      </c>
      <c r="AV209" s="14" t="s">
        <v>85</v>
      </c>
      <c r="AW209" s="14" t="s">
        <v>31</v>
      </c>
      <c r="AX209" s="14" t="s">
        <v>83</v>
      </c>
      <c r="AY209" s="259" t="s">
        <v>131</v>
      </c>
    </row>
    <row r="210" s="2" customFormat="1" ht="24.15" customHeight="1">
      <c r="A210" s="39"/>
      <c r="B210" s="40"/>
      <c r="C210" s="220" t="s">
        <v>7</v>
      </c>
      <c r="D210" s="220" t="s">
        <v>133</v>
      </c>
      <c r="E210" s="221" t="s">
        <v>845</v>
      </c>
      <c r="F210" s="222" t="s">
        <v>846</v>
      </c>
      <c r="G210" s="223" t="s">
        <v>762</v>
      </c>
      <c r="H210" s="224">
        <v>4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40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741</v>
      </c>
      <c r="AT210" s="232" t="s">
        <v>133</v>
      </c>
      <c r="AU210" s="232" t="s">
        <v>85</v>
      </c>
      <c r="AY210" s="18" t="s">
        <v>131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83</v>
      </c>
      <c r="BK210" s="233">
        <f>ROUND(I210*H210,2)</f>
        <v>0</v>
      </c>
      <c r="BL210" s="18" t="s">
        <v>741</v>
      </c>
      <c r="BM210" s="232" t="s">
        <v>847</v>
      </c>
    </row>
    <row r="211" s="2" customFormat="1">
      <c r="A211" s="39"/>
      <c r="B211" s="40"/>
      <c r="C211" s="41"/>
      <c r="D211" s="234" t="s">
        <v>139</v>
      </c>
      <c r="E211" s="41"/>
      <c r="F211" s="235" t="s">
        <v>848</v>
      </c>
      <c r="G211" s="41"/>
      <c r="H211" s="41"/>
      <c r="I211" s="236"/>
      <c r="J211" s="41"/>
      <c r="K211" s="41"/>
      <c r="L211" s="45"/>
      <c r="M211" s="237"/>
      <c r="N211" s="238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139</v>
      </c>
      <c r="AU211" s="18" t="s">
        <v>85</v>
      </c>
    </row>
    <row r="212" s="14" customFormat="1">
      <c r="A212" s="14"/>
      <c r="B212" s="249"/>
      <c r="C212" s="250"/>
      <c r="D212" s="234" t="s">
        <v>141</v>
      </c>
      <c r="E212" s="251" t="s">
        <v>1</v>
      </c>
      <c r="F212" s="252" t="s">
        <v>849</v>
      </c>
      <c r="G212" s="250"/>
      <c r="H212" s="253">
        <v>4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141</v>
      </c>
      <c r="AU212" s="259" t="s">
        <v>85</v>
      </c>
      <c r="AV212" s="14" t="s">
        <v>85</v>
      </c>
      <c r="AW212" s="14" t="s">
        <v>31</v>
      </c>
      <c r="AX212" s="14" t="s">
        <v>83</v>
      </c>
      <c r="AY212" s="259" t="s">
        <v>131</v>
      </c>
    </row>
    <row r="213" s="13" customFormat="1">
      <c r="A213" s="13"/>
      <c r="B213" s="239"/>
      <c r="C213" s="240"/>
      <c r="D213" s="234" t="s">
        <v>141</v>
      </c>
      <c r="E213" s="241" t="s">
        <v>1</v>
      </c>
      <c r="F213" s="242" t="s">
        <v>850</v>
      </c>
      <c r="G213" s="240"/>
      <c r="H213" s="241" t="s">
        <v>1</v>
      </c>
      <c r="I213" s="243"/>
      <c r="J213" s="240"/>
      <c r="K213" s="240"/>
      <c r="L213" s="244"/>
      <c r="M213" s="297"/>
      <c r="N213" s="298"/>
      <c r="O213" s="298"/>
      <c r="P213" s="298"/>
      <c r="Q213" s="298"/>
      <c r="R213" s="298"/>
      <c r="S213" s="298"/>
      <c r="T213" s="29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141</v>
      </c>
      <c r="AU213" s="248" t="s">
        <v>85</v>
      </c>
      <c r="AV213" s="13" t="s">
        <v>83</v>
      </c>
      <c r="AW213" s="13" t="s">
        <v>31</v>
      </c>
      <c r="AX213" s="13" t="s">
        <v>75</v>
      </c>
      <c r="AY213" s="248" t="s">
        <v>131</v>
      </c>
    </row>
    <row r="214" s="2" customFormat="1" ht="6.96" customHeight="1">
      <c r="A214" s="39"/>
      <c r="B214" s="67"/>
      <c r="C214" s="68"/>
      <c r="D214" s="68"/>
      <c r="E214" s="68"/>
      <c r="F214" s="68"/>
      <c r="G214" s="68"/>
      <c r="H214" s="68"/>
      <c r="I214" s="68"/>
      <c r="J214" s="68"/>
      <c r="K214" s="68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PCgL0glIc9/wBJh8U7V+ZgEqFve4/Hkh8Vh2rI/+S5OivnePYLx3W2uZNEVj72bkUOTLkFJYdKcrWc7w4KCIEA==" hashValue="/CyLQ34PnbTMZDZECpOGU6RKErL5sfqcJl7uyN9uU19h1piLr2SpwhRTqOcKCPfYJwraeEF9Py5bYzHHM+HwKQ==" algorithmName="SHA-512" password="CC35"/>
  <autoFilter ref="C118:K21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Kauer Miroslav</dc:creator>
  <cp:lastModifiedBy>Kauer Miroslav</cp:lastModifiedBy>
  <dcterms:created xsi:type="dcterms:W3CDTF">2023-07-20T05:59:58Z</dcterms:created>
  <dcterms:modified xsi:type="dcterms:W3CDTF">2023-07-20T06:00:06Z</dcterms:modified>
</cp:coreProperties>
</file>